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 1" sheetId="1" r:id="rId1"/>
    <sheet name="Расходы1" sheetId="2" r:id="rId2"/>
    <sheet name="Источники 1 " sheetId="3" r:id="rId3"/>
  </sheets>
  <definedNames>
    <definedName name="APPT" localSheetId="0">'Доходы 1'!#REF!</definedName>
    <definedName name="APPT" localSheetId="2">'Источники 1 '!$A$19</definedName>
    <definedName name="APPT" localSheetId="1">'Расходы1'!#REF!</definedName>
    <definedName name="FILE_NAME" localSheetId="0">'Доходы 1'!$H$3</definedName>
    <definedName name="FILE_NAME">#REF!</definedName>
    <definedName name="FIO" localSheetId="0">'Доходы 1'!#REF!</definedName>
    <definedName name="FIO" localSheetId="2">'Источники 1 '!#REF!</definedName>
    <definedName name="FIO" localSheetId="1">'Расходы1'!#REF!</definedName>
    <definedName name="FORM_CODE" localSheetId="0">'Доходы 1'!$H$5</definedName>
    <definedName name="FORM_CODE">#REF!</definedName>
    <definedName name="PERIOD" localSheetId="0">'Доходы 1'!$H$6</definedName>
    <definedName name="PERIOD">#REF!</definedName>
    <definedName name="RANGE_NAMES" localSheetId="0">'Доходы 1'!$H$9</definedName>
    <definedName name="RANGE_NAMES">#REF!</definedName>
    <definedName name="RBEGIN_1" localSheetId="0">'Доходы 1'!$A$19</definedName>
    <definedName name="RBEGIN_1" localSheetId="2">'Источники 1 '!$A$12</definedName>
    <definedName name="RBEGIN_1" localSheetId="1">'Расходы1'!$A$13</definedName>
    <definedName name="REG_DATE" localSheetId="0">'Доходы 1'!$H$4</definedName>
    <definedName name="REG_DATE">#REF!</definedName>
    <definedName name="REND_1" localSheetId="0">'Доходы 1'!#REF!</definedName>
    <definedName name="REND_1" localSheetId="2">'Источники 1 '!#REF!</definedName>
    <definedName name="REND_1" localSheetId="1">'Расходы1'!#REF!</definedName>
    <definedName name="SIGN" localSheetId="0">'Доходы 1'!$A$23:$C$28</definedName>
    <definedName name="SIGN" localSheetId="2">'Источники 1 '!$A$19:$D$19</definedName>
    <definedName name="SIGN" localSheetId="1">'Расходы1'!#REF!</definedName>
    <definedName name="SRC_CODE" localSheetId="0">'Доходы 1'!$H$8</definedName>
    <definedName name="SRC_CODE">#REF!</definedName>
    <definedName name="SRC_KIND" localSheetId="0">'Доходы 1'!$H$7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<sst xmlns="http://schemas.openxmlformats.org/spreadsheetml/2006/main" count="320" uniqueCount="234">
  <si>
    <t>4</t>
  </si>
  <si>
    <t>5</t>
  </si>
  <si>
    <t xml:space="preserve"> Наименование показателя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</si>
  <si>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</si>
  <si>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</si>
  <si>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</si>
  <si>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</si>
  <si>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</si>
  <si>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Утвержденные бюджетные назначения</t>
  </si>
  <si>
    <t xml:space="preserve">                                 1. Доходы бюджета</t>
  </si>
  <si>
    <t xml:space="preserve">                          2. Расходы бюджета</t>
  </si>
  <si>
    <t xml:space="preserve">                    3. Источники финансирования дефицитов бюджетов</t>
  </si>
  <si>
    <t>Наименование финансового органа: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</si>
  <si>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</si>
  <si>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</si>
  <si>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</si>
  <si>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</si>
  <si>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/>
  </si>
  <si>
    <t>x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</si>
  <si>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</si>
  <si>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</si>
  <si>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</si>
  <si>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</si>
  <si>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</si>
  <si>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</si>
  <si>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</si>
  <si>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</si>
  <si>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</si>
  <si>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</si>
  <si>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</si>
  <si>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Расходы бюджета - всего</t>
  </si>
  <si>
    <t>в том числе:</t>
  </si>
  <si>
    <t>ОБЩЕГОСУДАРСТВЕННЫЕ ВОПРОСЫ</t>
  </si>
  <si>
    <t xml:space="preserve">000 0100 0000000 000 000 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</si>
  <si>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</si>
  <si>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</si>
  <si>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</si>
  <si>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</si>
  <si>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</si>
  <si>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</si>
  <si>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</si>
  <si>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</si>
  <si>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</si>
  <si>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</si>
  <si>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</si>
  <si>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</si>
  <si>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</si>
  <si>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</si>
  <si>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Коммунальное хозяйство</t>
  </si>
  <si>
    <t>Благоустройство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</si>
  <si>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</si>
  <si>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</si>
  <si>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</si>
  <si>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</si>
  <si>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</si>
  <si>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</si>
  <si>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</si>
  <si>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</t>
  </si>
  <si>
    <t>ИСТОЧНИКИ ВНУТРЕННЕГО ФИНАНСИРОВАНИЯ ДЕФИЦИТОВ БЮДЖЕТОВ</t>
  </si>
  <si>
    <t>000 01000000000000 000</t>
  </si>
  <si>
    <t>источники внешнего финансирования</t>
  </si>
  <si>
    <t>620</t>
  </si>
  <si>
    <t>Изменение остатков средств</t>
  </si>
  <si>
    <t>700</t>
  </si>
  <si>
    <t>710</t>
  </si>
  <si>
    <t>720</t>
  </si>
  <si>
    <t xml:space="preserve">КУЛЬТУРА </t>
  </si>
  <si>
    <t>000 01050201100000 610</t>
  </si>
  <si>
    <t>000 01050201100000 510</t>
  </si>
  <si>
    <t>Поступления по доходам - всего</t>
  </si>
  <si>
    <t xml:space="preserve">       в том числе:</t>
  </si>
  <si>
    <t>Дотации бюджетам поселений на выравнивание бюджетной обеспеченности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</si>
  <si>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</si>
  <si>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X</t>
  </si>
  <si>
    <t>00110804020011000110</t>
  </si>
  <si>
    <t>00111105035100000120</t>
  </si>
  <si>
    <t>00120201001100000151</t>
  </si>
  <si>
    <t>00120203015100000151</t>
  </si>
  <si>
    <t>18210503020012000110</t>
  </si>
  <si>
    <t>18210601030101000110</t>
  </si>
  <si>
    <t>18210601030102000110</t>
  </si>
  <si>
    <t>18210604011021000110</t>
  </si>
  <si>
    <t>18210604012021000110</t>
  </si>
  <si>
    <t>18210604012022000110</t>
  </si>
  <si>
    <t>18210606013101000110</t>
  </si>
  <si>
    <t>18210606013102000110</t>
  </si>
  <si>
    <t>18210606023101000110</t>
  </si>
  <si>
    <t xml:space="preserve">002 0103 0000000 000 000 </t>
  </si>
  <si>
    <t xml:space="preserve">002 0103  0020400  500 221 </t>
  </si>
  <si>
    <t xml:space="preserve">002 0103 0020400  500 226 </t>
  </si>
  <si>
    <t xml:space="preserve">001 0104 0000000 000 000 </t>
  </si>
  <si>
    <t xml:space="preserve">001 0104 0020400 500 211 </t>
  </si>
  <si>
    <t xml:space="preserve">001 0104 0020400 500 213 </t>
  </si>
  <si>
    <t xml:space="preserve">001 0104 0020400 500 221 </t>
  </si>
  <si>
    <t xml:space="preserve">001 0104 0020400 500 222 </t>
  </si>
  <si>
    <t xml:space="preserve">001 0104 0020400 500 223 </t>
  </si>
  <si>
    <t xml:space="preserve">001 0104 0020400 500 225 </t>
  </si>
  <si>
    <t xml:space="preserve">001 0104 0020400 500 226 </t>
  </si>
  <si>
    <t xml:space="preserve">001 0104 0020400 500 290 </t>
  </si>
  <si>
    <t xml:space="preserve">001 0104 0020400 500 310 </t>
  </si>
  <si>
    <t xml:space="preserve">001 0104 0020400 500 340 </t>
  </si>
  <si>
    <t xml:space="preserve">001 0113 0000000 000 000 </t>
  </si>
  <si>
    <t xml:space="preserve">001 0113 0920300 500 222 </t>
  </si>
  <si>
    <t xml:space="preserve">001 0113 0920300 500 226 </t>
  </si>
  <si>
    <t xml:space="preserve">001 0113 0920300 500 290 </t>
  </si>
  <si>
    <t xml:space="preserve">001 0113 0920300 500 340 </t>
  </si>
  <si>
    <t>Национальная оборона. Мобилизационная и вневойсковая подготовка</t>
  </si>
  <si>
    <t xml:space="preserve">001 0203 0000000 000 000 </t>
  </si>
  <si>
    <t xml:space="preserve">001 0203 0013600 500 211 </t>
  </si>
  <si>
    <t xml:space="preserve">001 0203 0013600 500 213 </t>
  </si>
  <si>
    <t xml:space="preserve">001 0203 0013600 500 221 </t>
  </si>
  <si>
    <t xml:space="preserve">001 0203 0013600 500 222 </t>
  </si>
  <si>
    <t xml:space="preserve">001 0203 0013600 500 340 </t>
  </si>
  <si>
    <t>НАЦИОНАЛЬНАЯ БЕЗОПАСНОСТЬ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</si>
  <si>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001 0309 0000000 000 000 </t>
  </si>
  <si>
    <t xml:space="preserve">001 0309 2180100 500 290 </t>
  </si>
  <si>
    <t xml:space="preserve">001 0309 2190100 500 290 </t>
  </si>
  <si>
    <t xml:space="preserve">001 0412 3380000 500 226 </t>
  </si>
  <si>
    <t xml:space="preserve">001 0412 3400300 500 226 </t>
  </si>
  <si>
    <t xml:space="preserve">001 0500 0000000 000 000 </t>
  </si>
  <si>
    <t xml:space="preserve">001 0502 3510500 500 340 </t>
  </si>
  <si>
    <t xml:space="preserve">001 0503 6000100 500 223 </t>
  </si>
  <si>
    <t xml:space="preserve">001 0503 6000100 500 225 </t>
  </si>
  <si>
    <t xml:space="preserve">001 0503 6000500 500 225 </t>
  </si>
  <si>
    <t xml:space="preserve">001 0503 6000500 500 226 </t>
  </si>
  <si>
    <t>ОБРАЗОВАНИЕ.  Молодежная политика и оздоровление детей</t>
  </si>
  <si>
    <t xml:space="preserve">001 0707 0000000 000 000 </t>
  </si>
  <si>
    <t xml:space="preserve">001 0707 4310100 500 226 </t>
  </si>
  <si>
    <t xml:space="preserve">001 0707 4310100 500 290 </t>
  </si>
  <si>
    <t xml:space="preserve">001 0801 0000000 000 000 </t>
  </si>
  <si>
    <t xml:space="preserve">001 0801 5210600 017 251 </t>
  </si>
  <si>
    <t xml:space="preserve">001 1003 0000000 000 000 </t>
  </si>
  <si>
    <t xml:space="preserve">001 1003 5058600 005 226 </t>
  </si>
  <si>
    <t>ФИЗИЧЕСКАЯ КУЛЬТУРА И СПОРТ. Другие вопросы в области физической культуры и спорта</t>
  </si>
  <si>
    <t xml:space="preserve">001 1105 0000000 000 000 </t>
  </si>
  <si>
    <t xml:space="preserve">001 1105 5129700 500 340 </t>
  </si>
  <si>
    <t xml:space="preserve">001 0502 0000000 000 000 </t>
  </si>
  <si>
    <t xml:space="preserve">001 0503 0000000 000 000 </t>
  </si>
  <si>
    <t xml:space="preserve">001 1105 5129700 500 290 </t>
  </si>
  <si>
    <t xml:space="preserve">001 0309 2180100 500 226 </t>
  </si>
  <si>
    <t xml:space="preserve">001 0502 3510500 500 225 </t>
  </si>
  <si>
    <t>00111705050100000180</t>
  </si>
  <si>
    <t>Прочие неналоговые доходы бюджетов поселений</t>
  </si>
  <si>
    <t xml:space="preserve">001 0502 3510500 500 226 </t>
  </si>
  <si>
    <t>Центральный аппарат</t>
  </si>
  <si>
    <t xml:space="preserve">001 0104 0020000 000 000 </t>
  </si>
  <si>
    <t>Функционирование высшего должностного лица субъекта Российской Федерации и муниципального образования</t>
  </si>
  <si>
    <t xml:space="preserve">002 0102 0000000 000 000 </t>
  </si>
  <si>
    <t xml:space="preserve">002 0102 0020300  500 211 </t>
  </si>
  <si>
    <t xml:space="preserve">002 0102 0020300  500 213 </t>
  </si>
  <si>
    <t xml:space="preserve">002 0103 0020400  500 340 </t>
  </si>
  <si>
    <t xml:space="preserve">001 0309 2180000 000 000 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</si>
  <si>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</si>
  <si>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</si>
  <si>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 xml:space="preserve">001 0309 2190000 000 000 </t>
  </si>
  <si>
    <t>Топливно-энергетический комплекс</t>
  </si>
  <si>
    <t xml:space="preserve">001 0400 0000000 000 000 </t>
  </si>
  <si>
    <t xml:space="preserve">НАЦИОНАЛЬНАЯ ЭКОНОМИКА  </t>
  </si>
  <si>
    <t>001 0402 2480100 006 241</t>
  </si>
  <si>
    <t>001 0402 2480100 006 000</t>
  </si>
  <si>
    <t>Безвозмездные перечисления государственным и муниципальным организациям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</si>
  <si>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</si>
  <si>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</si>
  <si>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 xml:space="preserve">001 0412 3400300 000 000 </t>
  </si>
  <si>
    <t xml:space="preserve">001 0502 3510500 500 310 </t>
  </si>
  <si>
    <t>Мероприятия в области коммунального хозяйства</t>
  </si>
  <si>
    <t xml:space="preserve">001 0502 3510500 000 000 </t>
  </si>
  <si>
    <t>Уличное освещение</t>
  </si>
  <si>
    <t>001 0503 6000100 500 000</t>
  </si>
  <si>
    <t>Прочие мероприятия по благоустройству поселений</t>
  </si>
  <si>
    <t xml:space="preserve">001 0503 6000500 500 000 </t>
  </si>
  <si>
    <t xml:space="preserve">001 0104 0020400 500 212 </t>
  </si>
  <si>
    <t>001 0104 0020400 500 224</t>
  </si>
  <si>
    <t>18210102010011000110</t>
  </si>
  <si>
    <t>18210102010013000110</t>
  </si>
  <si>
    <t xml:space="preserve">001 0104 5210600 017 251 </t>
  </si>
  <si>
    <t>Безвозмездные перечисления организациям, за исключением  государственных  и муниципальных организаций</t>
  </si>
  <si>
    <t xml:space="preserve">001 0502 3510200 006 242  </t>
  </si>
  <si>
    <t xml:space="preserve">001 0801 4409900 620 241 </t>
  </si>
  <si>
    <t>00111105013100000120</t>
  </si>
  <si>
    <t>00111406013100000430</t>
  </si>
  <si>
    <t xml:space="preserve">001 0113 0920300 500 310 </t>
  </si>
  <si>
    <t xml:space="preserve">001 0309 2180100 500 340 </t>
  </si>
  <si>
    <t>Арендная плата за пользование имуществом</t>
  </si>
  <si>
    <t xml:space="preserve">001 0503 6000100 500 310 </t>
  </si>
  <si>
    <t>001 0503 6000500 500 310</t>
  </si>
  <si>
    <t>Пособия по социальной помощи населению</t>
  </si>
  <si>
    <t xml:space="preserve">001 0412 0000000 000 000 </t>
  </si>
  <si>
    <t>Прочие выплаты</t>
  </si>
  <si>
    <t>Невыясненные поступления, зачисляемые в бюджеты поселений</t>
  </si>
  <si>
    <t>00111701050100000180</t>
  </si>
  <si>
    <t>18210102020011000110</t>
  </si>
  <si>
    <t>18210102030011000110</t>
  </si>
  <si>
    <t xml:space="preserve">002 0103 5210600 017 251 </t>
  </si>
  <si>
    <t xml:space="preserve">001 0503 6000100 500 340 </t>
  </si>
  <si>
    <t>18210102010012000110</t>
  </si>
  <si>
    <t>18210102020012000110</t>
  </si>
  <si>
    <t>18210102030012000110</t>
  </si>
  <si>
    <t>18210604011022000110</t>
  </si>
  <si>
    <t>Земельный налог (по обязательствам, вознишим до 1 января 2006 года), мобилизуемый на территориях поселений</t>
  </si>
  <si>
    <t>18210904053101000110</t>
  </si>
  <si>
    <t>18210904053102000110</t>
  </si>
  <si>
    <t>18210904053103000110</t>
  </si>
  <si>
    <t>СРЕДСТВА МАССОВОЙ ИНФОРМАЦИИ. Периодическая печать и издательства</t>
  </si>
  <si>
    <t xml:space="preserve">001 1202 0000000 000 000 </t>
  </si>
  <si>
    <t xml:space="preserve">001 1202 4579900 620 241 </t>
  </si>
  <si>
    <t>00120204012100000151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</si>
  <si>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</si>
  <si>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Организация и содержание мест захоронения</t>
  </si>
  <si>
    <t xml:space="preserve">001 0503 6000400 500 000 </t>
  </si>
  <si>
    <t xml:space="preserve">СОЦИАЛЬНАЯ ПОЛИТИКА </t>
  </si>
  <si>
    <t xml:space="preserve">001 1000 0000000 000 000 </t>
  </si>
  <si>
    <t>Доплаты к пенсиям, доп.пенсионное обеспечение</t>
  </si>
  <si>
    <t>001 1001 4910100 005 263</t>
  </si>
  <si>
    <t xml:space="preserve"> Социальное обеспечение населения</t>
  </si>
  <si>
    <t>Пенсии, пособия, выплачиваемые организациями сектора государственного управления</t>
  </si>
  <si>
    <t xml:space="preserve">001 1105 5129700 500 226 </t>
  </si>
  <si>
    <t xml:space="preserve">001 1003 37950000 500 262 </t>
  </si>
  <si>
    <t xml:space="preserve">001 0503 6000400 500 225 </t>
  </si>
  <si>
    <t xml:space="preserve">001 0503 6000400 500 226 </t>
  </si>
  <si>
    <t>Увеличение стоимости акций и иных форм участия в капитале</t>
  </si>
  <si>
    <t xml:space="preserve">001 0113 0920300 500 530 </t>
  </si>
  <si>
    <t xml:space="preserve">001 0502 1020102 003 310  </t>
  </si>
  <si>
    <t>18210606023102000110</t>
  </si>
  <si>
    <t>на 01.07.2012 г.</t>
  </si>
  <si>
    <t xml:space="preserve">001 0203 0013600 500 310 </t>
  </si>
  <si>
    <t xml:space="preserve">001 0409 6000200 500 225 </t>
  </si>
  <si>
    <t>Дорожное хозяйство (дорожные фонды)</t>
  </si>
  <si>
    <t>001 0409 0000000 000 000</t>
  </si>
  <si>
    <t>Жилищное хозяйство</t>
  </si>
  <si>
    <t xml:space="preserve">001 0501 3510500 500 225 </t>
  </si>
  <si>
    <t xml:space="preserve">001 0501 0000000 000 000 </t>
  </si>
  <si>
    <t>18210606013103000110</t>
  </si>
  <si>
    <t>Коды бюджетной классификации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</si>
</sst>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5" fillId="0" borderId="13" xfId="0" applyNumberFormat="1" applyFont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5" fillId="0" borderId="18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" fontId="4" fillId="0" borderId="16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Fill="1" applyBorder="1" applyAlignment="1">
      <alignment wrapText="1"/>
    </xf>
    <xf numFmtId="1" fontId="4" fillId="0" borderId="13" xfId="0" applyNumberFormat="1" applyFont="1" applyFill="1" applyBorder="1" applyAlignment="1">
      <alignment horizontal="center" shrinkToFit="1"/>
    </xf>
    <xf numFmtId="0" fontId="4" fillId="0" borderId="2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right" vertical="center" shrinkToFit="1"/>
    </xf>
    <xf numFmtId="49" fontId="4" fillId="0" borderId="13" xfId="0" applyNumberFormat="1" applyFont="1" applyFill="1" applyBorder="1" applyAlignment="1">
      <alignment horizontal="center" shrinkToFit="1"/>
    </xf>
    <xf numFmtId="4" fontId="5" fillId="0" borderId="18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9" fontId="10" fillId="0" borderId="13" xfId="0" applyNumberFormat="1" applyFont="1" applyBorder="1" applyAlignment="1">
      <alignment horizontal="left" vertical="center" wrapText="1"/>
    </xf>
    <xf numFmtId="4" fontId="10" fillId="0" borderId="13" xfId="0" applyNumberFormat="1" applyFont="1" applyBorder="1" applyAlignment="1">
      <alignment horizontal="right" vertical="center"/>
    </xf>
    <xf numFmtId="4" fontId="10" fillId="0" borderId="18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11" fillId="0" borderId="13" xfId="0" applyNumberFormat="1" applyFont="1" applyBorder="1" applyAlignment="1">
      <alignment horizontal="right" vertical="center"/>
    </xf>
    <xf numFmtId="0" fontId="0" fillId="0" borderId="24" xfId="0" applyBorder="1" applyAlignment="1">
      <alignment/>
    </xf>
    <xf numFmtId="2" fontId="5" fillId="0" borderId="16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0" fontId="0" fillId="0" borderId="24" xfId="0" applyBorder="1" applyAlignment="1">
      <alignment/>
    </xf>
    <xf numFmtId="49" fontId="4" fillId="0" borderId="25" xfId="0" applyNumberFormat="1" applyFont="1" applyBorder="1" applyAlignment="1">
      <alignment horizont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0" fillId="0" borderId="31" xfId="0" applyBorder="1" applyAlignment="1">
      <alignment/>
    </xf>
    <xf numFmtId="0" fontId="0" fillId="0" borderId="17" xfId="0" applyBorder="1" applyAlignment="1">
      <alignment/>
    </xf>
    <xf numFmtId="0" fontId="0" fillId="0" borderId="32" xfId="0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right" vertical="center"/>
    </xf>
    <xf numFmtId="0" fontId="0" fillId="0" borderId="39" xfId="0" applyBorder="1" applyAlignment="1">
      <alignment/>
    </xf>
    <xf numFmtId="49" fontId="10" fillId="0" borderId="16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8</xdr:row>
      <xdr:rowOff>123825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1752600"/>
          <a:ext cx="1028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H51"/>
  <sheetViews>
    <sheetView showGridLines="0" tabSelected="1" zoomScalePageLayoutView="0" workbookViewId="0" topLeftCell="A1">
      <selection activeCell="A30" sqref="A30"/>
    </sheetView>
  </sheetViews>
  <sheetFormatPr defaultColWidth="9.00390625" defaultRowHeight="12.75"/>
  <cols>
    <col min="1" max="1" width="43.75390625" style="0" customWidth="1"/>
    <col min="2" max="2" width="23.25390625" style="0" customWidth="1"/>
    <col min="3" max="3" width="10.25390625" style="0" customWidth="1"/>
    <col min="4" max="4" width="10.875" style="0" customWidth="1"/>
    <col min="5" max="6" width="18.75390625" style="0" customWidth="1"/>
    <col min="7" max="7" width="9.75390625" style="0" customWidth="1"/>
    <col min="8" max="8" width="0" style="0" hidden="1" customWidth="1"/>
  </cols>
  <sheetData>
    <row r="1" spans="1:6" ht="15">
      <c r="A1" s="74"/>
      <c r="B1" s="74"/>
      <c r="C1" s="74"/>
      <c r="D1" s="3"/>
      <c r="E1" s="3"/>
      <c r="F1" s="4"/>
    </row>
    <row r="2" spans="1:6" ht="15">
      <c r="A2" s="74" t="s">
        <v>15</v>
      </c>
      <c r="B2" s="74"/>
      <c r="C2" s="74"/>
      <c r="D2" s="30"/>
      <c r="E2" s="35"/>
      <c r="F2" s="118"/>
    </row>
    <row r="3" spans="1:8" ht="12.75">
      <c r="A3" s="2"/>
      <c r="B3" s="2"/>
      <c r="C3" s="1"/>
      <c r="D3" s="35"/>
      <c r="E3" s="38"/>
      <c r="F3" s="117"/>
      <c r="H3" s="1"/>
    </row>
    <row r="4" spans="1:8" ht="12.75">
      <c r="A4" s="75" t="s">
        <v>224</v>
      </c>
      <c r="B4" s="75"/>
      <c r="C4" s="75"/>
      <c r="D4" s="1"/>
      <c r="E4" s="43"/>
      <c r="F4" s="116"/>
      <c r="H4" s="1"/>
    </row>
    <row r="5" spans="1:8" ht="12.75">
      <c r="A5" s="2"/>
      <c r="B5" s="2"/>
      <c r="C5" s="1"/>
      <c r="D5" s="1"/>
      <c r="E5" s="43"/>
      <c r="F5" s="115"/>
      <c r="H5" s="1"/>
    </row>
    <row r="6" spans="1:8" ht="33.75" customHeight="1">
      <c r="A6" s="6" t="s">
        <v>12</v>
      </c>
      <c r="B6" s="64" t="s">
        <v>16</v>
      </c>
      <c r="C6" s="64"/>
      <c r="D6" s="64"/>
      <c r="E6" s="43"/>
      <c r="F6" s="115"/>
      <c r="H6" s="1"/>
    </row>
    <row r="7" spans="1:8" ht="33.75" customHeight="1">
      <c r="A7" s="6" t="s">
        <v>6</v>
      </c>
      <c r="B7" s="64" t="s">
        <v>16</v>
      </c>
      <c r="C7" s="64"/>
      <c r="D7" s="64"/>
      <c r="E7" s="43"/>
      <c r="F7" s="115"/>
      <c r="H7" s="1"/>
    </row>
    <row r="8" spans="1:8" ht="12.75">
      <c r="A8" s="6"/>
      <c r="B8" s="6"/>
      <c r="C8" s="5"/>
      <c r="D8" s="1"/>
      <c r="E8" s="43"/>
      <c r="F8" s="117"/>
      <c r="H8" s="1"/>
    </row>
    <row r="9" spans="1:8" ht="12.75">
      <c r="A9" s="6"/>
      <c r="B9" s="12"/>
      <c r="C9" s="5"/>
      <c r="D9" s="1"/>
      <c r="E9" s="43"/>
      <c r="F9" s="117"/>
      <c r="H9" s="1"/>
    </row>
    <row r="10" spans="1:6" ht="15.75" thickBot="1">
      <c r="A10" s="76" t="s">
        <v>9</v>
      </c>
      <c r="B10" s="76"/>
      <c r="C10" s="76"/>
      <c r="D10" s="29"/>
      <c r="E10" s="29"/>
      <c r="F10" s="7"/>
    </row>
    <row r="11" spans="1:6" ht="3.75" customHeight="1">
      <c r="A11" s="77" t="s">
        <v>2</v>
      </c>
      <c r="B11" s="65" t="s">
        <v>233</v>
      </c>
      <c r="C11" s="68" t="s">
        <v>8</v>
      </c>
      <c r="D11" s="69"/>
      <c r="E11" s="85" t="s">
        <v>4</v>
      </c>
      <c r="F11" s="82" t="s">
        <v>7</v>
      </c>
    </row>
    <row r="12" spans="1:6" ht="3" customHeight="1">
      <c r="A12" s="78"/>
      <c r="B12" s="66"/>
      <c r="C12" s="70"/>
      <c r="D12" s="71"/>
      <c r="E12" s="86"/>
      <c r="F12" s="83"/>
    </row>
    <row r="13" spans="1:6" ht="3" customHeight="1">
      <c r="A13" s="78"/>
      <c r="B13" s="66"/>
      <c r="C13" s="70"/>
      <c r="D13" s="71"/>
      <c r="E13" s="86"/>
      <c r="F13" s="83"/>
    </row>
    <row r="14" spans="1:6" ht="3" customHeight="1">
      <c r="A14" s="78"/>
      <c r="B14" s="66"/>
      <c r="C14" s="70"/>
      <c r="D14" s="71"/>
      <c r="E14" s="86"/>
      <c r="F14" s="83"/>
    </row>
    <row r="15" spans="1:6" ht="3" customHeight="1">
      <c r="A15" s="78"/>
      <c r="B15" s="66"/>
      <c r="C15" s="70"/>
      <c r="D15" s="71"/>
      <c r="E15" s="86"/>
      <c r="F15" s="83"/>
    </row>
    <row r="16" spans="1:6" ht="3" customHeight="1">
      <c r="A16" s="78"/>
      <c r="B16" s="66"/>
      <c r="C16" s="70"/>
      <c r="D16" s="71"/>
      <c r="E16" s="86"/>
      <c r="F16" s="83"/>
    </row>
    <row r="17" spans="1:6" ht="23.25" customHeight="1">
      <c r="A17" s="79"/>
      <c r="B17" s="67"/>
      <c r="C17" s="72"/>
      <c r="D17" s="73"/>
      <c r="E17" s="87"/>
      <c r="F17" s="84"/>
    </row>
    <row r="18" spans="1:6" ht="12" customHeight="1" thickBot="1">
      <c r="A18" s="13">
        <v>1</v>
      </c>
      <c r="B18" s="46"/>
      <c r="C18" s="80" t="s">
        <v>0</v>
      </c>
      <c r="D18" s="81"/>
      <c r="E18" s="42" t="s">
        <v>1</v>
      </c>
      <c r="F18" s="16" t="s">
        <v>5</v>
      </c>
    </row>
    <row r="19" spans="1:6" ht="12.75">
      <c r="A19" s="47" t="s">
        <v>69</v>
      </c>
      <c r="B19" s="48" t="s">
        <v>73</v>
      </c>
      <c r="C19" s="88">
        <f>SUM(C21:C51)</f>
        <v>43151043</v>
      </c>
      <c r="D19" s="89"/>
      <c r="E19" s="50">
        <f>SUM(E21:E51)</f>
        <v>30434588.040000007</v>
      </c>
      <c r="F19" s="19">
        <f aca="true" t="shared" si="0" ref="F19:F43">C19-E19</f>
        <v>12716454.959999993</v>
      </c>
    </row>
    <row r="20" spans="1:6" ht="12.75">
      <c r="A20" s="49" t="s">
        <v>70</v>
      </c>
      <c r="B20" s="48"/>
      <c r="C20" s="62"/>
      <c r="D20" s="63"/>
      <c r="E20" s="50"/>
      <c r="F20" s="21">
        <f t="shared" si="0"/>
        <v>0</v>
      </c>
    </row>
    <row r="21" spans="1:6" ht="53.25" customHeight="1">
      <c r="A21" s="47" t="s">
        <v>25</v>
      </c>
      <c r="B21" s="51" t="s">
        <v>74</v>
      </c>
      <c r="C21" s="62">
        <v>15000</v>
      </c>
      <c r="D21" s="63"/>
      <c r="E21" s="50">
        <v>6710</v>
      </c>
      <c r="F21" s="21">
        <f t="shared" si="0"/>
        <v>8290</v>
      </c>
    </row>
    <row r="22" spans="1:6" ht="67.5">
      <c r="A22" s="47" t="s">
        <v>26</v>
      </c>
      <c r="B22" s="51" t="s">
        <v>179</v>
      </c>
      <c r="C22" s="62">
        <v>4424000</v>
      </c>
      <c r="D22" s="63"/>
      <c r="E22" s="50">
        <v>2586092.68</v>
      </c>
      <c r="F22" s="21">
        <f t="shared" si="0"/>
        <v>1837907.3199999998</v>
      </c>
    </row>
    <row r="23" spans="1:6" ht="46.5" customHeight="1">
      <c r="A23" s="47" t="s">
        <v>27</v>
      </c>
      <c r="B23" s="51" t="s">
        <v>75</v>
      </c>
      <c r="C23" s="62">
        <v>10000</v>
      </c>
      <c r="D23" s="63"/>
      <c r="E23" s="50"/>
      <c r="F23" s="21">
        <f t="shared" si="0"/>
        <v>10000</v>
      </c>
    </row>
    <row r="24" spans="1:6" ht="45">
      <c r="A24" s="47" t="s">
        <v>28</v>
      </c>
      <c r="B24" s="51" t="s">
        <v>180</v>
      </c>
      <c r="C24" s="62">
        <v>17000000</v>
      </c>
      <c r="D24" s="63"/>
      <c r="E24" s="50">
        <v>14372024.28</v>
      </c>
      <c r="F24" s="21">
        <f>C24-E24</f>
        <v>2627975.7200000007</v>
      </c>
    </row>
    <row r="25" spans="1:6" ht="22.5">
      <c r="A25" s="47" t="s">
        <v>189</v>
      </c>
      <c r="B25" s="51" t="s">
        <v>190</v>
      </c>
      <c r="C25" s="62"/>
      <c r="D25" s="63"/>
      <c r="E25" s="50">
        <v>-15525.24</v>
      </c>
      <c r="F25" s="21">
        <f>C25-E25</f>
        <v>15525.24</v>
      </c>
    </row>
    <row r="26" spans="1:6" ht="12.75">
      <c r="A26" s="47" t="s">
        <v>142</v>
      </c>
      <c r="B26" s="51" t="s">
        <v>141</v>
      </c>
      <c r="C26" s="62">
        <v>100000</v>
      </c>
      <c r="D26" s="63"/>
      <c r="E26" s="50"/>
      <c r="F26" s="21">
        <f>C26-E26</f>
        <v>100000</v>
      </c>
    </row>
    <row r="27" spans="1:6" ht="22.5">
      <c r="A27" s="47" t="s">
        <v>71</v>
      </c>
      <c r="B27" s="51" t="s">
        <v>76</v>
      </c>
      <c r="C27" s="62">
        <v>9786800</v>
      </c>
      <c r="D27" s="63"/>
      <c r="E27" s="50">
        <v>4893400</v>
      </c>
      <c r="F27" s="21">
        <f>C27-E27</f>
        <v>4893400</v>
      </c>
    </row>
    <row r="28" spans="1:6" ht="45">
      <c r="A28" s="47" t="s">
        <v>207</v>
      </c>
      <c r="B28" s="51" t="s">
        <v>206</v>
      </c>
      <c r="C28" s="62">
        <v>1675000</v>
      </c>
      <c r="D28" s="63"/>
      <c r="E28" s="50">
        <v>1675000</v>
      </c>
      <c r="F28" s="21">
        <f t="shared" si="0"/>
        <v>0</v>
      </c>
    </row>
    <row r="29" spans="1:6" ht="33.75">
      <c r="A29" s="47" t="s">
        <v>29</v>
      </c>
      <c r="B29" s="51" t="s">
        <v>77</v>
      </c>
      <c r="C29" s="62">
        <v>390243</v>
      </c>
      <c r="D29" s="63"/>
      <c r="E29" s="50">
        <v>390243</v>
      </c>
      <c r="F29" s="21">
        <f>C29-E29</f>
        <v>0</v>
      </c>
    </row>
    <row r="30" spans="1:6" ht="63" customHeight="1">
      <c r="A30" s="47" t="s">
        <v>72</v>
      </c>
      <c r="B30" s="51" t="s">
        <v>173</v>
      </c>
      <c r="C30" s="62">
        <v>2500000</v>
      </c>
      <c r="D30" s="63"/>
      <c r="E30" s="50">
        <v>1423500.46</v>
      </c>
      <c r="F30" s="21">
        <f t="shared" si="0"/>
        <v>1076499.54</v>
      </c>
    </row>
    <row r="31" spans="1:6" ht="55.5" customHeight="1">
      <c r="A31" s="47" t="s">
        <v>72</v>
      </c>
      <c r="B31" s="51" t="s">
        <v>195</v>
      </c>
      <c r="C31" s="62"/>
      <c r="D31" s="63"/>
      <c r="E31" s="50">
        <v>24776.23</v>
      </c>
      <c r="F31" s="21">
        <f aca="true" t="shared" si="1" ref="F31:F36">C31-E31</f>
        <v>-24776.23</v>
      </c>
    </row>
    <row r="32" spans="1:6" ht="55.5" customHeight="1">
      <c r="A32" s="47" t="s">
        <v>72</v>
      </c>
      <c r="B32" s="51" t="s">
        <v>174</v>
      </c>
      <c r="C32" s="62"/>
      <c r="D32" s="63"/>
      <c r="E32" s="50">
        <v>253</v>
      </c>
      <c r="F32" s="21">
        <f t="shared" si="1"/>
        <v>-253</v>
      </c>
    </row>
    <row r="33" spans="1:6" ht="55.5" customHeight="1">
      <c r="A33" s="47" t="s">
        <v>72</v>
      </c>
      <c r="B33" s="51" t="s">
        <v>191</v>
      </c>
      <c r="C33" s="62"/>
      <c r="D33" s="63"/>
      <c r="E33" s="50">
        <v>4033.96</v>
      </c>
      <c r="F33" s="21">
        <f t="shared" si="1"/>
        <v>-4033.96</v>
      </c>
    </row>
    <row r="34" spans="1:6" ht="55.5" customHeight="1">
      <c r="A34" s="47" t="s">
        <v>72</v>
      </c>
      <c r="B34" s="51" t="s">
        <v>196</v>
      </c>
      <c r="C34" s="62"/>
      <c r="D34" s="63"/>
      <c r="E34" s="50">
        <v>0.06</v>
      </c>
      <c r="F34" s="21">
        <f t="shared" si="1"/>
        <v>-0.06</v>
      </c>
    </row>
    <row r="35" spans="1:6" ht="55.5" customHeight="1">
      <c r="A35" s="47" t="s">
        <v>72</v>
      </c>
      <c r="B35" s="51" t="s">
        <v>192</v>
      </c>
      <c r="C35" s="62"/>
      <c r="D35" s="63"/>
      <c r="E35" s="50">
        <v>19757.33</v>
      </c>
      <c r="F35" s="21">
        <f t="shared" si="1"/>
        <v>-19757.33</v>
      </c>
    </row>
    <row r="36" spans="1:6" ht="55.5" customHeight="1">
      <c r="A36" s="47" t="s">
        <v>72</v>
      </c>
      <c r="B36" s="51" t="s">
        <v>197</v>
      </c>
      <c r="C36" s="62"/>
      <c r="D36" s="63"/>
      <c r="E36" s="50">
        <v>841.61</v>
      </c>
      <c r="F36" s="21">
        <f t="shared" si="1"/>
        <v>-841.61</v>
      </c>
    </row>
    <row r="37" spans="1:6" ht="12.75">
      <c r="A37" s="47" t="s">
        <v>19</v>
      </c>
      <c r="B37" s="51" t="s">
        <v>78</v>
      </c>
      <c r="C37" s="62">
        <v>5000</v>
      </c>
      <c r="D37" s="63"/>
      <c r="E37" s="50">
        <v>0.01</v>
      </c>
      <c r="F37" s="21">
        <f t="shared" si="0"/>
        <v>4999.99</v>
      </c>
    </row>
    <row r="38" spans="1:6" ht="33.75">
      <c r="A38" s="47" t="s">
        <v>20</v>
      </c>
      <c r="B38" s="51" t="s">
        <v>79</v>
      </c>
      <c r="C38" s="62">
        <v>445000</v>
      </c>
      <c r="D38" s="63"/>
      <c r="E38" s="50">
        <v>222755.14</v>
      </c>
      <c r="F38" s="21">
        <f t="shared" si="0"/>
        <v>222244.86</v>
      </c>
    </row>
    <row r="39" spans="1:6" ht="33.75">
      <c r="A39" s="47" t="s">
        <v>20</v>
      </c>
      <c r="B39" s="51" t="s">
        <v>80</v>
      </c>
      <c r="C39" s="62"/>
      <c r="D39" s="63"/>
      <c r="E39" s="50">
        <v>6707.61</v>
      </c>
      <c r="F39" s="21">
        <f>C39-E39</f>
        <v>-6707.61</v>
      </c>
    </row>
    <row r="40" spans="1:6" ht="12.75">
      <c r="A40" s="47" t="s">
        <v>21</v>
      </c>
      <c r="B40" s="51" t="s">
        <v>81</v>
      </c>
      <c r="C40" s="62">
        <v>50000</v>
      </c>
      <c r="D40" s="63"/>
      <c r="E40" s="50">
        <v>40518.5</v>
      </c>
      <c r="F40" s="21">
        <f>C40-E40</f>
        <v>9481.5</v>
      </c>
    </row>
    <row r="41" spans="1:6" ht="12.75">
      <c r="A41" s="47" t="s">
        <v>21</v>
      </c>
      <c r="B41" s="51" t="s">
        <v>198</v>
      </c>
      <c r="C41" s="62"/>
      <c r="D41" s="63"/>
      <c r="E41" s="50">
        <v>1045.6</v>
      </c>
      <c r="F41" s="21">
        <f t="shared" si="0"/>
        <v>-1045.6</v>
      </c>
    </row>
    <row r="42" spans="1:6" ht="12.75">
      <c r="A42" s="47" t="s">
        <v>22</v>
      </c>
      <c r="B42" s="51" t="s">
        <v>82</v>
      </c>
      <c r="C42" s="62">
        <v>2050000</v>
      </c>
      <c r="D42" s="63"/>
      <c r="E42" s="50">
        <v>1032230.63</v>
      </c>
      <c r="F42" s="21">
        <f t="shared" si="0"/>
        <v>1017769.37</v>
      </c>
    </row>
    <row r="43" spans="1:6" ht="12.75">
      <c r="A43" s="47" t="s">
        <v>22</v>
      </c>
      <c r="B43" s="51" t="s">
        <v>83</v>
      </c>
      <c r="C43" s="62"/>
      <c r="D43" s="63"/>
      <c r="E43" s="50">
        <v>12620.85</v>
      </c>
      <c r="F43" s="21">
        <f t="shared" si="0"/>
        <v>-12620.85</v>
      </c>
    </row>
    <row r="44" spans="1:6" ht="56.25">
      <c r="A44" s="47" t="s">
        <v>23</v>
      </c>
      <c r="B44" s="51" t="s">
        <v>84</v>
      </c>
      <c r="C44" s="62">
        <v>4200000</v>
      </c>
      <c r="D44" s="63"/>
      <c r="E44" s="50">
        <v>3183128.6</v>
      </c>
      <c r="F44" s="21">
        <f aca="true" t="shared" si="2" ref="F44:F51">C44-E44</f>
        <v>1016871.3999999999</v>
      </c>
    </row>
    <row r="45" spans="1:6" ht="56.25">
      <c r="A45" s="47" t="s">
        <v>23</v>
      </c>
      <c r="B45" s="51" t="s">
        <v>85</v>
      </c>
      <c r="C45" s="62"/>
      <c r="D45" s="63"/>
      <c r="E45" s="50">
        <v>21486.49</v>
      </c>
      <c r="F45" s="21">
        <f t="shared" si="2"/>
        <v>-21486.49</v>
      </c>
    </row>
    <row r="46" spans="1:6" ht="56.25">
      <c r="A46" s="47" t="s">
        <v>23</v>
      </c>
      <c r="B46" s="51" t="s">
        <v>232</v>
      </c>
      <c r="C46" s="62"/>
      <c r="D46" s="63"/>
      <c r="E46" s="50">
        <v>2200</v>
      </c>
      <c r="F46" s="21">
        <f>C46-E46</f>
        <v>-2200</v>
      </c>
    </row>
    <row r="47" spans="1:6" ht="56.25">
      <c r="A47" s="47" t="s">
        <v>24</v>
      </c>
      <c r="B47" s="51" t="s">
        <v>86</v>
      </c>
      <c r="C47" s="62">
        <v>500000</v>
      </c>
      <c r="D47" s="63"/>
      <c r="E47" s="50">
        <v>528831.23</v>
      </c>
      <c r="F47" s="21">
        <f t="shared" si="2"/>
        <v>-28831.22999999998</v>
      </c>
    </row>
    <row r="48" spans="1:6" ht="56.25">
      <c r="A48" s="47" t="s">
        <v>24</v>
      </c>
      <c r="B48" s="51" t="s">
        <v>223</v>
      </c>
      <c r="C48" s="62"/>
      <c r="D48" s="63"/>
      <c r="E48" s="50">
        <v>33.23</v>
      </c>
      <c r="F48" s="21">
        <f>C48-E48</f>
        <v>-33.23</v>
      </c>
    </row>
    <row r="49" spans="1:6" ht="33.75">
      <c r="A49" s="47" t="s">
        <v>199</v>
      </c>
      <c r="B49" s="51" t="s">
        <v>200</v>
      </c>
      <c r="C49" s="39"/>
      <c r="D49" s="60"/>
      <c r="E49" s="50">
        <v>515.57</v>
      </c>
      <c r="F49" s="21">
        <f t="shared" si="2"/>
        <v>-515.57</v>
      </c>
    </row>
    <row r="50" spans="1:6" ht="33.75">
      <c r="A50" s="47" t="s">
        <v>199</v>
      </c>
      <c r="B50" s="51" t="s">
        <v>201</v>
      </c>
      <c r="C50" s="39"/>
      <c r="D50" s="60"/>
      <c r="E50" s="50">
        <v>1409.86</v>
      </c>
      <c r="F50" s="21">
        <f t="shared" si="2"/>
        <v>-1409.86</v>
      </c>
    </row>
    <row r="51" spans="1:6" ht="33.75">
      <c r="A51" s="47" t="s">
        <v>199</v>
      </c>
      <c r="B51" s="51" t="s">
        <v>202</v>
      </c>
      <c r="C51" s="62"/>
      <c r="D51" s="63"/>
      <c r="E51" s="50">
        <v>-2.65</v>
      </c>
      <c r="F51" s="21">
        <f t="shared" si="2"/>
        <v>2.65</v>
      </c>
    </row>
  </sheetData>
  <sheetProtection/>
  <mergeCells count="43">
    <mergeCell ref="C48:D48"/>
    <mergeCell ref="C24:D24"/>
    <mergeCell ref="C29:D29"/>
    <mergeCell ref="C26:D26"/>
    <mergeCell ref="C30:D30"/>
    <mergeCell ref="C25:D25"/>
    <mergeCell ref="C31:D31"/>
    <mergeCell ref="C27:D27"/>
    <mergeCell ref="C34:D34"/>
    <mergeCell ref="C35:D35"/>
    <mergeCell ref="C51:D51"/>
    <mergeCell ref="C36:D36"/>
    <mergeCell ref="C39:D39"/>
    <mergeCell ref="C45:D45"/>
    <mergeCell ref="C42:D42"/>
    <mergeCell ref="C43:D43"/>
    <mergeCell ref="C41:D41"/>
    <mergeCell ref="C37:D37"/>
    <mergeCell ref="C38:D38"/>
    <mergeCell ref="C40:D40"/>
    <mergeCell ref="A11:A17"/>
    <mergeCell ref="C18:D18"/>
    <mergeCell ref="C28:D28"/>
    <mergeCell ref="F11:F17"/>
    <mergeCell ref="C22:D22"/>
    <mergeCell ref="C21:D21"/>
    <mergeCell ref="E11:E17"/>
    <mergeCell ref="C20:D20"/>
    <mergeCell ref="C19:D19"/>
    <mergeCell ref="A1:C1"/>
    <mergeCell ref="A2:C2"/>
    <mergeCell ref="A4:C4"/>
    <mergeCell ref="B6:D6"/>
    <mergeCell ref="A10:C10"/>
    <mergeCell ref="C47:D47"/>
    <mergeCell ref="B7:D7"/>
    <mergeCell ref="B11:B17"/>
    <mergeCell ref="C11:D17"/>
    <mergeCell ref="C23:D23"/>
    <mergeCell ref="C44:D44"/>
    <mergeCell ref="C33:D33"/>
    <mergeCell ref="C32:D32"/>
    <mergeCell ref="C46:D46"/>
  </mergeCells>
  <conditionalFormatting sqref="F19:F26 F32:F33 F36:F39 F41:F45 F51 F28:F30">
    <cfRule type="cellIs" priority="11" dxfId="23" operator="equal" stopIfTrue="1">
      <formula>0</formula>
    </cfRule>
  </conditionalFormatting>
  <conditionalFormatting sqref="F31">
    <cfRule type="cellIs" priority="10" dxfId="23" operator="equal" stopIfTrue="1">
      <formula>0</formula>
    </cfRule>
  </conditionalFormatting>
  <conditionalFormatting sqref="F34">
    <cfRule type="cellIs" priority="9" dxfId="23" operator="equal" stopIfTrue="1">
      <formula>0</formula>
    </cfRule>
  </conditionalFormatting>
  <conditionalFormatting sqref="F35">
    <cfRule type="cellIs" priority="8" dxfId="23" operator="equal" stopIfTrue="1">
      <formula>0</formula>
    </cfRule>
  </conditionalFormatting>
  <conditionalFormatting sqref="F40">
    <cfRule type="cellIs" priority="7" dxfId="23" operator="equal" stopIfTrue="1">
      <formula>0</formula>
    </cfRule>
  </conditionalFormatting>
  <conditionalFormatting sqref="F47">
    <cfRule type="cellIs" priority="6" dxfId="23" operator="equal" stopIfTrue="1">
      <formula>0</formula>
    </cfRule>
  </conditionalFormatting>
  <conditionalFormatting sqref="F49">
    <cfRule type="cellIs" priority="5" dxfId="23" operator="equal" stopIfTrue="1">
      <formula>0</formula>
    </cfRule>
  </conditionalFormatting>
  <conditionalFormatting sqref="F50">
    <cfRule type="cellIs" priority="4" dxfId="23" operator="equal" stopIfTrue="1">
      <formula>0</formula>
    </cfRule>
  </conditionalFormatting>
  <conditionalFormatting sqref="F27">
    <cfRule type="cellIs" priority="3" dxfId="23" operator="equal" stopIfTrue="1">
      <formula>0</formula>
    </cfRule>
  </conditionalFormatting>
  <conditionalFormatting sqref="F48">
    <cfRule type="cellIs" priority="2" dxfId="23" operator="equal" stopIfTrue="1">
      <formula>0</formula>
    </cfRule>
  </conditionalFormatting>
  <conditionalFormatting sqref="F46">
    <cfRule type="cellIs" priority="1" dxfId="2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F111"/>
  <sheetViews>
    <sheetView showGridLines="0" zoomScalePageLayoutView="0" workbookViewId="0" topLeftCell="A84">
      <selection activeCell="B16" sqref="B16"/>
    </sheetView>
  </sheetViews>
  <sheetFormatPr defaultColWidth="9.00390625" defaultRowHeight="12.75"/>
  <cols>
    <col min="1" max="1" width="45.75390625" style="0" customWidth="1"/>
    <col min="2" max="2" width="17.75390625" style="0" customWidth="1"/>
    <col min="3" max="3" width="7.00390625" style="0" customWidth="1"/>
    <col min="4" max="4" width="19.375" style="0" customWidth="1"/>
    <col min="5" max="6" width="18.75390625" style="0" customWidth="1"/>
  </cols>
  <sheetData>
    <row r="1" ht="12.75" customHeight="1"/>
    <row r="2" spans="1:6" ht="15" customHeight="1">
      <c r="A2" s="96" t="s">
        <v>10</v>
      </c>
      <c r="B2" s="96"/>
      <c r="C2" s="96"/>
      <c r="D2" s="96"/>
      <c r="E2" s="29"/>
      <c r="F2" s="5"/>
    </row>
    <row r="3" spans="1:6" ht="8.25" customHeight="1" thickBot="1">
      <c r="A3" s="9"/>
      <c r="B3" s="11"/>
      <c r="C3" s="11"/>
      <c r="D3" s="10"/>
      <c r="E3" s="10"/>
      <c r="F3" s="10"/>
    </row>
    <row r="4" spans="1:6" ht="9.75" customHeight="1">
      <c r="A4" s="97" t="s">
        <v>2</v>
      </c>
      <c r="B4" s="100" t="s">
        <v>13</v>
      </c>
      <c r="C4" s="101"/>
      <c r="D4" s="85" t="s">
        <v>8</v>
      </c>
      <c r="E4" s="110" t="s">
        <v>4</v>
      </c>
      <c r="F4" s="82" t="s">
        <v>7</v>
      </c>
    </row>
    <row r="5" spans="1:6" ht="5.25" customHeight="1">
      <c r="A5" s="98"/>
      <c r="B5" s="102"/>
      <c r="C5" s="103"/>
      <c r="D5" s="86"/>
      <c r="E5" s="111"/>
      <c r="F5" s="83"/>
    </row>
    <row r="6" spans="1:6" ht="9" customHeight="1">
      <c r="A6" s="98"/>
      <c r="B6" s="102"/>
      <c r="C6" s="103"/>
      <c r="D6" s="86"/>
      <c r="E6" s="111"/>
      <c r="F6" s="83"/>
    </row>
    <row r="7" spans="1:6" ht="6" customHeight="1">
      <c r="A7" s="98"/>
      <c r="B7" s="102"/>
      <c r="C7" s="103"/>
      <c r="D7" s="86"/>
      <c r="E7" s="111"/>
      <c r="F7" s="83"/>
    </row>
    <row r="8" spans="1:6" ht="6" customHeight="1">
      <c r="A8" s="98"/>
      <c r="B8" s="102"/>
      <c r="C8" s="103"/>
      <c r="D8" s="86"/>
      <c r="E8" s="111"/>
      <c r="F8" s="83"/>
    </row>
    <row r="9" spans="1:6" ht="10.5" customHeight="1">
      <c r="A9" s="98"/>
      <c r="B9" s="102"/>
      <c r="C9" s="103"/>
      <c r="D9" s="86"/>
      <c r="E9" s="111"/>
      <c r="F9" s="83"/>
    </row>
    <row r="10" spans="1:6" ht="3.75" customHeight="1" hidden="1">
      <c r="A10" s="98"/>
      <c r="B10" s="102"/>
      <c r="C10" s="103"/>
      <c r="D10" s="86"/>
      <c r="E10" s="31"/>
      <c r="F10" s="40"/>
    </row>
    <row r="11" spans="1:6" ht="12.75" customHeight="1" hidden="1">
      <c r="A11" s="99"/>
      <c r="B11" s="104"/>
      <c r="C11" s="105"/>
      <c r="D11" s="87"/>
      <c r="E11" s="34"/>
      <c r="F11" s="41"/>
    </row>
    <row r="12" spans="1:6" ht="13.5" customHeight="1" thickBot="1">
      <c r="A12" s="13">
        <v>1</v>
      </c>
      <c r="B12" s="108">
        <v>3</v>
      </c>
      <c r="C12" s="109"/>
      <c r="D12" s="15" t="s">
        <v>0</v>
      </c>
      <c r="E12" s="32" t="s">
        <v>1</v>
      </c>
      <c r="F12" s="16" t="s">
        <v>5</v>
      </c>
    </row>
    <row r="13" spans="1:6" ht="12.75">
      <c r="A13" s="18" t="s">
        <v>30</v>
      </c>
      <c r="B13" s="94" t="s">
        <v>18</v>
      </c>
      <c r="C13" s="95"/>
      <c r="D13" s="19">
        <f>D15+D69+D46+D53+D60+D93+D96+D99+D105+D109</f>
        <v>48539449</v>
      </c>
      <c r="E13" s="19">
        <f>E15+E69+E46+E53+E60+E93+E96+E105+E109+E99</f>
        <v>18173119.609999996</v>
      </c>
      <c r="F13" s="36">
        <f aca="true" t="shared" si="0" ref="F13:F24">D13-E13</f>
        <v>30366329.390000004</v>
      </c>
    </row>
    <row r="14" spans="1:6" ht="12.75">
      <c r="A14" s="20" t="s">
        <v>31</v>
      </c>
      <c r="B14" s="92" t="s">
        <v>17</v>
      </c>
      <c r="C14" s="93"/>
      <c r="D14" s="21"/>
      <c r="E14" s="39"/>
      <c r="F14" s="37">
        <f t="shared" si="0"/>
        <v>0</v>
      </c>
    </row>
    <row r="15" spans="1:6" ht="12.75">
      <c r="A15" s="18" t="s">
        <v>32</v>
      </c>
      <c r="B15" s="94" t="s">
        <v>33</v>
      </c>
      <c r="C15" s="95"/>
      <c r="D15" s="19">
        <f>D19+D24+D39+D16</f>
        <v>15925500</v>
      </c>
      <c r="E15" s="19">
        <f>E19+E24+E39+E16</f>
        <v>10092659.47</v>
      </c>
      <c r="F15" s="36">
        <f t="shared" si="0"/>
        <v>5832840.529999999</v>
      </c>
    </row>
    <row r="16" spans="1:6" ht="33.75">
      <c r="A16" s="18" t="s">
        <v>146</v>
      </c>
      <c r="B16" s="94" t="s">
        <v>147</v>
      </c>
      <c r="C16" s="95"/>
      <c r="D16" s="19">
        <f>D17+D18</f>
        <v>700000</v>
      </c>
      <c r="E16" s="19">
        <f>E17+E18</f>
        <v>318161.47000000003</v>
      </c>
      <c r="F16" s="36">
        <f>D16-E16</f>
        <v>381838.52999999997</v>
      </c>
    </row>
    <row r="17" spans="1:6" ht="12.75">
      <c r="A17" s="20" t="s">
        <v>34</v>
      </c>
      <c r="B17" s="92" t="s">
        <v>148</v>
      </c>
      <c r="C17" s="93"/>
      <c r="D17" s="21">
        <v>537634</v>
      </c>
      <c r="E17" s="21">
        <v>244363.64</v>
      </c>
      <c r="F17" s="37">
        <f>D17-E17</f>
        <v>293270.36</v>
      </c>
    </row>
    <row r="18" spans="1:6" ht="12.75">
      <c r="A18" s="20" t="s">
        <v>35</v>
      </c>
      <c r="B18" s="92" t="s">
        <v>149</v>
      </c>
      <c r="C18" s="93"/>
      <c r="D18" s="21">
        <v>162366</v>
      </c>
      <c r="E18" s="21">
        <v>73797.83</v>
      </c>
      <c r="F18" s="37">
        <f>D18-E18</f>
        <v>88568.17</v>
      </c>
    </row>
    <row r="19" spans="1:6" ht="45">
      <c r="A19" s="18" t="s">
        <v>44</v>
      </c>
      <c r="B19" s="94" t="s">
        <v>87</v>
      </c>
      <c r="C19" s="95"/>
      <c r="D19" s="19">
        <f>D20+D23+D21+D22</f>
        <v>902000</v>
      </c>
      <c r="E19" s="19">
        <f>E20+E23+E21+E22</f>
        <v>428400.39</v>
      </c>
      <c r="F19" s="36">
        <f t="shared" si="0"/>
        <v>473599.61</v>
      </c>
    </row>
    <row r="20" spans="1:6" ht="12.75">
      <c r="A20" s="20" t="s">
        <v>36</v>
      </c>
      <c r="B20" s="92" t="s">
        <v>88</v>
      </c>
      <c r="C20" s="93"/>
      <c r="D20" s="21">
        <v>10000</v>
      </c>
      <c r="E20" s="21">
        <v>7100</v>
      </c>
      <c r="F20" s="37">
        <f t="shared" si="0"/>
        <v>2900</v>
      </c>
    </row>
    <row r="21" spans="1:6" ht="12.75">
      <c r="A21" s="20" t="s">
        <v>40</v>
      </c>
      <c r="B21" s="92" t="s">
        <v>89</v>
      </c>
      <c r="C21" s="93"/>
      <c r="D21" s="21">
        <v>802000</v>
      </c>
      <c r="E21" s="21">
        <v>381300.39</v>
      </c>
      <c r="F21" s="37">
        <f>D21-E21</f>
        <v>420699.61</v>
      </c>
    </row>
    <row r="22" spans="1:6" ht="12.75">
      <c r="A22" s="20" t="s">
        <v>43</v>
      </c>
      <c r="B22" s="92" t="s">
        <v>150</v>
      </c>
      <c r="C22" s="93"/>
      <c r="D22" s="21">
        <v>50000</v>
      </c>
      <c r="E22" s="21"/>
      <c r="F22" s="37">
        <f>D22-E22</f>
        <v>50000</v>
      </c>
    </row>
    <row r="23" spans="1:6" ht="22.5">
      <c r="A23" s="20" t="s">
        <v>50</v>
      </c>
      <c r="B23" s="92" t="s">
        <v>193</v>
      </c>
      <c r="C23" s="93"/>
      <c r="D23" s="21">
        <v>40000</v>
      </c>
      <c r="E23" s="21">
        <v>40000</v>
      </c>
      <c r="F23" s="37">
        <f t="shared" si="0"/>
        <v>0</v>
      </c>
    </row>
    <row r="24" spans="1:6" ht="45">
      <c r="A24" s="18" t="s">
        <v>45</v>
      </c>
      <c r="B24" s="94" t="s">
        <v>90</v>
      </c>
      <c r="C24" s="95"/>
      <c r="D24" s="19">
        <f>D25</f>
        <v>8100000</v>
      </c>
      <c r="E24" s="19">
        <f>E25</f>
        <v>3784899.1900000004</v>
      </c>
      <c r="F24" s="36">
        <f t="shared" si="0"/>
        <v>4315100.81</v>
      </c>
    </row>
    <row r="25" spans="1:6" ht="12.75">
      <c r="A25" s="54" t="s">
        <v>144</v>
      </c>
      <c r="B25" s="90" t="s">
        <v>145</v>
      </c>
      <c r="C25" s="91"/>
      <c r="D25" s="55">
        <f>D28+D29+D30+D31+D33+D34+D35+D36+D37+D27+D26+D32+D38</f>
        <v>8100000</v>
      </c>
      <c r="E25" s="55">
        <f>E28+E29+E30+E31+E33+E34+E35+E36+E37+E27+E26+E32+E38</f>
        <v>3784899.1900000004</v>
      </c>
      <c r="F25" s="52">
        <f aca="true" t="shared" si="1" ref="F25:F46">D25-E25</f>
        <v>4315100.81</v>
      </c>
    </row>
    <row r="26" spans="1:6" ht="12.75">
      <c r="A26" s="20" t="s">
        <v>34</v>
      </c>
      <c r="B26" s="92" t="s">
        <v>91</v>
      </c>
      <c r="C26" s="93"/>
      <c r="D26" s="21">
        <v>3950000</v>
      </c>
      <c r="E26" s="21">
        <v>1470006.86</v>
      </c>
      <c r="F26" s="37">
        <f>D26-E26</f>
        <v>2479993.1399999997</v>
      </c>
    </row>
    <row r="27" spans="1:6" ht="12.75">
      <c r="A27" s="20" t="s">
        <v>188</v>
      </c>
      <c r="B27" s="92" t="s">
        <v>171</v>
      </c>
      <c r="C27" s="93"/>
      <c r="D27" s="21">
        <v>600</v>
      </c>
      <c r="E27" s="21">
        <v>300</v>
      </c>
      <c r="F27" s="37">
        <f t="shared" si="1"/>
        <v>300</v>
      </c>
    </row>
    <row r="28" spans="1:6" ht="12.75">
      <c r="A28" s="20" t="s">
        <v>35</v>
      </c>
      <c r="B28" s="92" t="s">
        <v>92</v>
      </c>
      <c r="C28" s="93"/>
      <c r="D28" s="21">
        <v>1192900</v>
      </c>
      <c r="E28" s="21">
        <v>442182.73</v>
      </c>
      <c r="F28" s="37">
        <f t="shared" si="1"/>
        <v>750717.27</v>
      </c>
    </row>
    <row r="29" spans="1:6" ht="12.75">
      <c r="A29" s="20" t="s">
        <v>36</v>
      </c>
      <c r="B29" s="92" t="s">
        <v>93</v>
      </c>
      <c r="C29" s="93"/>
      <c r="D29" s="21">
        <v>90000</v>
      </c>
      <c r="E29" s="21">
        <v>84542.18</v>
      </c>
      <c r="F29" s="37">
        <f t="shared" si="1"/>
        <v>5457.820000000007</v>
      </c>
    </row>
    <row r="30" spans="1:6" ht="12.75">
      <c r="A30" s="20" t="s">
        <v>37</v>
      </c>
      <c r="B30" s="92" t="s">
        <v>94</v>
      </c>
      <c r="C30" s="93"/>
      <c r="D30" s="21">
        <v>30000</v>
      </c>
      <c r="E30" s="21">
        <v>5520</v>
      </c>
      <c r="F30" s="37">
        <f t="shared" si="1"/>
        <v>24480</v>
      </c>
    </row>
    <row r="31" spans="1:6" ht="12.75">
      <c r="A31" s="20" t="s">
        <v>38</v>
      </c>
      <c r="B31" s="92" t="s">
        <v>95</v>
      </c>
      <c r="C31" s="93"/>
      <c r="D31" s="21">
        <v>180000</v>
      </c>
      <c r="E31" s="21">
        <v>129745.37</v>
      </c>
      <c r="F31" s="37">
        <f t="shared" si="1"/>
        <v>50254.630000000005</v>
      </c>
    </row>
    <row r="32" spans="1:6" ht="12.75">
      <c r="A32" s="20" t="s">
        <v>183</v>
      </c>
      <c r="B32" s="92" t="s">
        <v>172</v>
      </c>
      <c r="C32" s="93"/>
      <c r="D32" s="21">
        <v>243421</v>
      </c>
      <c r="E32" s="21"/>
      <c r="F32" s="37">
        <f>D32-E32</f>
        <v>243421</v>
      </c>
    </row>
    <row r="33" spans="1:6" ht="12.75">
      <c r="A33" s="20" t="s">
        <v>39</v>
      </c>
      <c r="B33" s="92" t="s">
        <v>96</v>
      </c>
      <c r="C33" s="93"/>
      <c r="D33" s="21">
        <v>160000</v>
      </c>
      <c r="E33" s="21">
        <v>85804.78</v>
      </c>
      <c r="F33" s="37">
        <f t="shared" si="1"/>
        <v>74195.22</v>
      </c>
    </row>
    <row r="34" spans="1:6" ht="12.75">
      <c r="A34" s="20" t="s">
        <v>40</v>
      </c>
      <c r="B34" s="92" t="s">
        <v>97</v>
      </c>
      <c r="C34" s="93"/>
      <c r="D34" s="21">
        <v>966500</v>
      </c>
      <c r="E34" s="21">
        <v>769564.44</v>
      </c>
      <c r="F34" s="37">
        <f t="shared" si="1"/>
        <v>196935.56000000006</v>
      </c>
    </row>
    <row r="35" spans="1:6" ht="12.75">
      <c r="A35" s="20" t="s">
        <v>41</v>
      </c>
      <c r="B35" s="92" t="s">
        <v>98</v>
      </c>
      <c r="C35" s="93"/>
      <c r="D35" s="21">
        <v>50000</v>
      </c>
      <c r="E35" s="21">
        <v>15373.27</v>
      </c>
      <c r="F35" s="37">
        <f t="shared" si="1"/>
        <v>34626.729999999996</v>
      </c>
    </row>
    <row r="36" spans="1:6" ht="12.75">
      <c r="A36" s="20" t="s">
        <v>42</v>
      </c>
      <c r="B36" s="92" t="s">
        <v>99</v>
      </c>
      <c r="C36" s="93"/>
      <c r="D36" s="21">
        <v>600000</v>
      </c>
      <c r="E36" s="21">
        <v>299997.98</v>
      </c>
      <c r="F36" s="37">
        <f t="shared" si="1"/>
        <v>300002.02</v>
      </c>
    </row>
    <row r="37" spans="1:6" ht="12.75">
      <c r="A37" s="20" t="s">
        <v>43</v>
      </c>
      <c r="B37" s="92" t="s">
        <v>100</v>
      </c>
      <c r="C37" s="93"/>
      <c r="D37" s="21">
        <v>380000</v>
      </c>
      <c r="E37" s="21">
        <v>353571.58</v>
      </c>
      <c r="F37" s="37">
        <f>D37-E37</f>
        <v>26428.419999999984</v>
      </c>
    </row>
    <row r="38" spans="1:6" ht="22.5">
      <c r="A38" s="20" t="s">
        <v>50</v>
      </c>
      <c r="B38" s="92" t="s">
        <v>175</v>
      </c>
      <c r="C38" s="93"/>
      <c r="D38" s="21">
        <v>256579</v>
      </c>
      <c r="E38" s="21">
        <v>128290</v>
      </c>
      <c r="F38" s="37">
        <f>D38-E38</f>
        <v>128289</v>
      </c>
    </row>
    <row r="39" spans="1:6" s="57" customFormat="1" ht="12.75">
      <c r="A39" s="23" t="s">
        <v>46</v>
      </c>
      <c r="B39" s="106" t="s">
        <v>101</v>
      </c>
      <c r="C39" s="107"/>
      <c r="D39" s="25">
        <f>D40+D41+D42+D45+D43+D44</f>
        <v>6223500</v>
      </c>
      <c r="E39" s="25">
        <f>E40+E41+E42+E45+E43+E44</f>
        <v>5561198.42</v>
      </c>
      <c r="F39" s="52">
        <f t="shared" si="1"/>
        <v>662301.5800000001</v>
      </c>
    </row>
    <row r="40" spans="1:6" ht="12.75">
      <c r="A40" s="20" t="s">
        <v>37</v>
      </c>
      <c r="B40" s="92" t="s">
        <v>102</v>
      </c>
      <c r="C40" s="93"/>
      <c r="D40" s="21">
        <v>120000</v>
      </c>
      <c r="E40" s="21">
        <v>102650</v>
      </c>
      <c r="F40" s="37">
        <f t="shared" si="1"/>
        <v>17350</v>
      </c>
    </row>
    <row r="41" spans="1:6" ht="12.75">
      <c r="A41" s="20" t="s">
        <v>40</v>
      </c>
      <c r="B41" s="92" t="s">
        <v>103</v>
      </c>
      <c r="C41" s="93"/>
      <c r="D41" s="21">
        <v>289827</v>
      </c>
      <c r="E41" s="21">
        <v>252384.9</v>
      </c>
      <c r="F41" s="37">
        <f t="shared" si="1"/>
        <v>37442.100000000006</v>
      </c>
    </row>
    <row r="42" spans="1:6" ht="12.75">
      <c r="A42" s="20" t="s">
        <v>41</v>
      </c>
      <c r="B42" s="92" t="s">
        <v>104</v>
      </c>
      <c r="C42" s="93"/>
      <c r="D42" s="21">
        <v>435004</v>
      </c>
      <c r="E42" s="21">
        <v>107163.52</v>
      </c>
      <c r="F42" s="37">
        <f t="shared" si="1"/>
        <v>327840.48</v>
      </c>
    </row>
    <row r="43" spans="1:6" ht="12.75">
      <c r="A43" s="20" t="s">
        <v>42</v>
      </c>
      <c r="B43" s="92" t="s">
        <v>181</v>
      </c>
      <c r="C43" s="93"/>
      <c r="D43" s="21">
        <v>250000</v>
      </c>
      <c r="E43" s="21"/>
      <c r="F43" s="37">
        <f>D43-E43</f>
        <v>250000</v>
      </c>
    </row>
    <row r="44" spans="1:6" ht="12.75">
      <c r="A44" s="20" t="s">
        <v>43</v>
      </c>
      <c r="B44" s="92" t="s">
        <v>105</v>
      </c>
      <c r="C44" s="93"/>
      <c r="D44" s="21">
        <v>128669</v>
      </c>
      <c r="E44" s="21">
        <v>99000</v>
      </c>
      <c r="F44" s="37">
        <f>D44-E44</f>
        <v>29669</v>
      </c>
    </row>
    <row r="45" spans="1:6" ht="22.5">
      <c r="A45" s="20" t="s">
        <v>220</v>
      </c>
      <c r="B45" s="92" t="s">
        <v>221</v>
      </c>
      <c r="C45" s="93"/>
      <c r="D45" s="21">
        <v>5000000</v>
      </c>
      <c r="E45" s="21">
        <v>5000000</v>
      </c>
      <c r="F45" s="37">
        <f>D45-E45</f>
        <v>0</v>
      </c>
    </row>
    <row r="46" spans="1:6" ht="22.5">
      <c r="A46" s="18" t="s">
        <v>106</v>
      </c>
      <c r="B46" s="94" t="s">
        <v>107</v>
      </c>
      <c r="C46" s="95"/>
      <c r="D46" s="19">
        <f>D47+D48+D49+D50+D52+D51</f>
        <v>390243</v>
      </c>
      <c r="E46" s="19">
        <f>E47+E48+E49+E50+E52+E51</f>
        <v>175764.04</v>
      </c>
      <c r="F46" s="36">
        <f t="shared" si="1"/>
        <v>214478.96</v>
      </c>
    </row>
    <row r="47" spans="1:6" ht="12.75">
      <c r="A47" s="20" t="s">
        <v>34</v>
      </c>
      <c r="B47" s="92" t="s">
        <v>108</v>
      </c>
      <c r="C47" s="93"/>
      <c r="D47" s="21">
        <v>270600</v>
      </c>
      <c r="E47" s="21">
        <v>125800</v>
      </c>
      <c r="F47" s="53">
        <f aca="true" t="shared" si="2" ref="F47:F69">D47-E47</f>
        <v>144800</v>
      </c>
    </row>
    <row r="48" spans="1:6" ht="12.75">
      <c r="A48" s="20" t="s">
        <v>35</v>
      </c>
      <c r="B48" s="92" t="s">
        <v>109</v>
      </c>
      <c r="C48" s="93"/>
      <c r="D48" s="21">
        <v>81721</v>
      </c>
      <c r="E48" s="21">
        <v>37991.6</v>
      </c>
      <c r="F48" s="37">
        <f t="shared" si="2"/>
        <v>43729.4</v>
      </c>
    </row>
    <row r="49" spans="1:6" ht="12.75">
      <c r="A49" s="20" t="s">
        <v>36</v>
      </c>
      <c r="B49" s="92" t="s">
        <v>110</v>
      </c>
      <c r="C49" s="93"/>
      <c r="D49" s="21">
        <v>8262</v>
      </c>
      <c r="E49" s="21">
        <v>3300</v>
      </c>
      <c r="F49" s="37">
        <f t="shared" si="2"/>
        <v>4962</v>
      </c>
    </row>
    <row r="50" spans="1:6" ht="12.75">
      <c r="A50" s="20" t="s">
        <v>37</v>
      </c>
      <c r="B50" s="92" t="s">
        <v>111</v>
      </c>
      <c r="C50" s="93"/>
      <c r="D50" s="21">
        <v>9720</v>
      </c>
      <c r="E50" s="21">
        <v>3640</v>
      </c>
      <c r="F50" s="37">
        <f t="shared" si="2"/>
        <v>6080</v>
      </c>
    </row>
    <row r="51" spans="1:6" ht="12.75">
      <c r="A51" s="20" t="s">
        <v>42</v>
      </c>
      <c r="B51" s="92" t="s">
        <v>225</v>
      </c>
      <c r="C51" s="93"/>
      <c r="D51" s="21">
        <v>1268.95</v>
      </c>
      <c r="E51" s="21">
        <v>1268.95</v>
      </c>
      <c r="F51" s="37">
        <f t="shared" si="2"/>
        <v>0</v>
      </c>
    </row>
    <row r="52" spans="1:6" ht="12.75">
      <c r="A52" s="20" t="s">
        <v>43</v>
      </c>
      <c r="B52" s="92" t="s">
        <v>112</v>
      </c>
      <c r="C52" s="93"/>
      <c r="D52" s="21">
        <v>18671.05</v>
      </c>
      <c r="E52" s="21">
        <v>3763.49</v>
      </c>
      <c r="F52" s="37">
        <f t="shared" si="2"/>
        <v>14907.56</v>
      </c>
    </row>
    <row r="53" spans="1:6" ht="45">
      <c r="A53" s="18" t="s">
        <v>113</v>
      </c>
      <c r="B53" s="94" t="s">
        <v>114</v>
      </c>
      <c r="C53" s="95"/>
      <c r="D53" s="19">
        <f>D54+D58</f>
        <v>800000</v>
      </c>
      <c r="E53" s="19">
        <f>E57+E58+E55</f>
        <v>173470.5</v>
      </c>
      <c r="F53" s="37">
        <f t="shared" si="2"/>
        <v>626529.5</v>
      </c>
    </row>
    <row r="54" spans="1:6" s="58" customFormat="1" ht="21">
      <c r="A54" s="54" t="s">
        <v>152</v>
      </c>
      <c r="B54" s="90" t="s">
        <v>151</v>
      </c>
      <c r="C54" s="91"/>
      <c r="D54" s="55">
        <f>D55+D57+D56</f>
        <v>750000</v>
      </c>
      <c r="E54" s="55">
        <f>E55+E57+E56</f>
        <v>173470.5</v>
      </c>
      <c r="F54" s="56">
        <f>D54-E54</f>
        <v>576529.5</v>
      </c>
    </row>
    <row r="55" spans="1:6" ht="12.75">
      <c r="A55" s="20" t="s">
        <v>40</v>
      </c>
      <c r="B55" s="92" t="s">
        <v>139</v>
      </c>
      <c r="C55" s="93"/>
      <c r="D55" s="21">
        <v>393138</v>
      </c>
      <c r="E55" s="21">
        <v>162760.5</v>
      </c>
      <c r="F55" s="37">
        <f>D55-E55</f>
        <v>230377.5</v>
      </c>
    </row>
    <row r="56" spans="1:6" ht="12.75">
      <c r="A56" s="20" t="s">
        <v>41</v>
      </c>
      <c r="B56" s="92" t="s">
        <v>115</v>
      </c>
      <c r="C56" s="93"/>
      <c r="D56" s="21">
        <v>346152</v>
      </c>
      <c r="E56" s="21"/>
      <c r="F56" s="37">
        <f>D56-E56</f>
        <v>346152</v>
      </c>
    </row>
    <row r="57" spans="1:6" ht="12.75">
      <c r="A57" s="20" t="s">
        <v>43</v>
      </c>
      <c r="B57" s="92" t="s">
        <v>182</v>
      </c>
      <c r="C57" s="93"/>
      <c r="D57" s="21">
        <v>10710</v>
      </c>
      <c r="E57" s="21">
        <v>10710</v>
      </c>
      <c r="F57" s="37">
        <f t="shared" si="2"/>
        <v>0</v>
      </c>
    </row>
    <row r="58" spans="1:6" s="58" customFormat="1" ht="12.75">
      <c r="A58" s="54" t="s">
        <v>153</v>
      </c>
      <c r="B58" s="90" t="s">
        <v>154</v>
      </c>
      <c r="C58" s="91"/>
      <c r="D58" s="55">
        <f>D59</f>
        <v>50000</v>
      </c>
      <c r="E58" s="55">
        <f>E59</f>
        <v>0</v>
      </c>
      <c r="F58" s="56">
        <f t="shared" si="2"/>
        <v>50000</v>
      </c>
    </row>
    <row r="59" spans="1:6" ht="12.75">
      <c r="A59" s="20" t="s">
        <v>41</v>
      </c>
      <c r="B59" s="92" t="s">
        <v>116</v>
      </c>
      <c r="C59" s="93"/>
      <c r="D59" s="21">
        <v>50000</v>
      </c>
      <c r="E59" s="21"/>
      <c r="F59" s="53">
        <f>D59-E59</f>
        <v>50000</v>
      </c>
    </row>
    <row r="60" spans="1:6" ht="12.75">
      <c r="A60" s="18" t="s">
        <v>157</v>
      </c>
      <c r="B60" s="94" t="s">
        <v>156</v>
      </c>
      <c r="C60" s="95"/>
      <c r="D60" s="19">
        <f>D61+D65+D63</f>
        <v>3677700</v>
      </c>
      <c r="E60" s="19">
        <f>E61+E65+E63</f>
        <v>235867.53</v>
      </c>
      <c r="F60" s="52">
        <f>D60-E60</f>
        <v>3441832.47</v>
      </c>
    </row>
    <row r="61" spans="1:6" ht="12.75">
      <c r="A61" s="54" t="s">
        <v>155</v>
      </c>
      <c r="B61" s="90" t="s">
        <v>159</v>
      </c>
      <c r="C61" s="91"/>
      <c r="D61" s="55">
        <f>D62</f>
        <v>100000</v>
      </c>
      <c r="E61" s="55"/>
      <c r="F61" s="56">
        <f>D61-E61</f>
        <v>100000</v>
      </c>
    </row>
    <row r="62" spans="1:6" ht="22.5">
      <c r="A62" s="20" t="s">
        <v>160</v>
      </c>
      <c r="B62" s="112" t="s">
        <v>158</v>
      </c>
      <c r="C62" s="113"/>
      <c r="D62" s="21">
        <v>100000</v>
      </c>
      <c r="E62" s="21"/>
      <c r="F62" s="37">
        <f>D62-E62</f>
        <v>100000</v>
      </c>
    </row>
    <row r="63" spans="1:6" ht="12.75">
      <c r="A63" s="54" t="s">
        <v>227</v>
      </c>
      <c r="B63" s="90" t="s">
        <v>228</v>
      </c>
      <c r="C63" s="91"/>
      <c r="D63" s="25">
        <f>D64</f>
        <v>2143000</v>
      </c>
      <c r="E63" s="21">
        <f>E64</f>
        <v>0</v>
      </c>
      <c r="F63" s="37">
        <f>D63-E63</f>
        <v>2143000</v>
      </c>
    </row>
    <row r="64" spans="1:6" ht="12.75">
      <c r="A64" s="20" t="s">
        <v>39</v>
      </c>
      <c r="B64" s="92" t="s">
        <v>226</v>
      </c>
      <c r="C64" s="93"/>
      <c r="D64" s="21">
        <v>2143000</v>
      </c>
      <c r="E64" s="21"/>
      <c r="F64" s="37"/>
    </row>
    <row r="65" spans="1:6" ht="21">
      <c r="A65" s="54" t="s">
        <v>161</v>
      </c>
      <c r="B65" s="90" t="s">
        <v>187</v>
      </c>
      <c r="C65" s="91"/>
      <c r="D65" s="55">
        <f>D66+D67</f>
        <v>1434700</v>
      </c>
      <c r="E65" s="55">
        <f>E66+E68</f>
        <v>235867.53</v>
      </c>
      <c r="F65" s="56">
        <f>D65-E65</f>
        <v>1198832.47</v>
      </c>
    </row>
    <row r="66" spans="1:6" ht="12.75">
      <c r="A66" s="20" t="s">
        <v>40</v>
      </c>
      <c r="B66" s="92" t="s">
        <v>117</v>
      </c>
      <c r="C66" s="93"/>
      <c r="D66" s="21">
        <v>934700</v>
      </c>
      <c r="E66" s="21">
        <v>235867.53</v>
      </c>
      <c r="F66" s="37">
        <f t="shared" si="2"/>
        <v>698832.47</v>
      </c>
    </row>
    <row r="67" spans="1:6" s="58" customFormat="1" ht="21">
      <c r="A67" s="54" t="s">
        <v>162</v>
      </c>
      <c r="B67" s="90" t="s">
        <v>163</v>
      </c>
      <c r="C67" s="91"/>
      <c r="D67" s="55">
        <f>D68</f>
        <v>500000</v>
      </c>
      <c r="E67" s="55">
        <f>E68</f>
        <v>0</v>
      </c>
      <c r="F67" s="56">
        <f>D67-E67</f>
        <v>500000</v>
      </c>
    </row>
    <row r="68" spans="1:6" ht="12.75">
      <c r="A68" s="20" t="s">
        <v>40</v>
      </c>
      <c r="B68" s="92" t="s">
        <v>118</v>
      </c>
      <c r="C68" s="93"/>
      <c r="D68" s="21">
        <v>500000</v>
      </c>
      <c r="E68" s="21"/>
      <c r="F68" s="37">
        <f t="shared" si="2"/>
        <v>500000</v>
      </c>
    </row>
    <row r="69" spans="1:6" ht="12.75">
      <c r="A69" s="18" t="s">
        <v>47</v>
      </c>
      <c r="B69" s="94" t="s">
        <v>119</v>
      </c>
      <c r="C69" s="95"/>
      <c r="D69" s="19">
        <f>D72+D80+D70</f>
        <v>17249006</v>
      </c>
      <c r="E69" s="19">
        <f>E72+E80+E70</f>
        <v>3899686.87</v>
      </c>
      <c r="F69" s="36">
        <f t="shared" si="2"/>
        <v>13349319.129999999</v>
      </c>
    </row>
    <row r="70" spans="1:6" ht="12.75">
      <c r="A70" s="18" t="s">
        <v>229</v>
      </c>
      <c r="B70" s="106" t="s">
        <v>231</v>
      </c>
      <c r="C70" s="107"/>
      <c r="D70" s="19">
        <f>D71</f>
        <v>248100</v>
      </c>
      <c r="E70" s="19">
        <f>E71</f>
        <v>0</v>
      </c>
      <c r="F70" s="56">
        <f>D70-E70</f>
        <v>248100</v>
      </c>
    </row>
    <row r="71" spans="1:6" ht="12.75">
      <c r="A71" s="20" t="s">
        <v>39</v>
      </c>
      <c r="B71" s="92" t="s">
        <v>230</v>
      </c>
      <c r="C71" s="93"/>
      <c r="D71" s="28">
        <v>248100</v>
      </c>
      <c r="E71" s="19"/>
      <c r="F71" s="53">
        <f>D71-E71</f>
        <v>248100</v>
      </c>
    </row>
    <row r="72" spans="1:6" ht="12.75">
      <c r="A72" s="18" t="s">
        <v>48</v>
      </c>
      <c r="B72" s="94" t="s">
        <v>136</v>
      </c>
      <c r="C72" s="95"/>
      <c r="D72" s="19">
        <f>D74+D75+D73</f>
        <v>10726906</v>
      </c>
      <c r="E72" s="19">
        <f>E74+E75+E73</f>
        <v>1473164.09</v>
      </c>
      <c r="F72" s="52">
        <f aca="true" t="shared" si="3" ref="F72:F82">D72-E72</f>
        <v>9253741.91</v>
      </c>
    </row>
    <row r="73" spans="1:6" ht="12.75">
      <c r="A73" s="26" t="s">
        <v>39</v>
      </c>
      <c r="B73" s="112" t="s">
        <v>222</v>
      </c>
      <c r="C73" s="113"/>
      <c r="D73" s="28">
        <v>4286900</v>
      </c>
      <c r="E73" s="28"/>
      <c r="F73" s="53">
        <f t="shared" si="3"/>
        <v>4286900</v>
      </c>
    </row>
    <row r="74" spans="1:6" s="58" customFormat="1" ht="33.75">
      <c r="A74" s="20" t="s">
        <v>176</v>
      </c>
      <c r="B74" s="112" t="s">
        <v>177</v>
      </c>
      <c r="C74" s="113"/>
      <c r="D74" s="28">
        <v>32100</v>
      </c>
      <c r="E74" s="59"/>
      <c r="F74" s="53">
        <f t="shared" si="3"/>
        <v>32100</v>
      </c>
    </row>
    <row r="75" spans="1:6" s="58" customFormat="1" ht="12.75">
      <c r="A75" s="54" t="s">
        <v>165</v>
      </c>
      <c r="B75" s="90" t="s">
        <v>166</v>
      </c>
      <c r="C75" s="91"/>
      <c r="D75" s="55">
        <f>D76+D77+D78+D79</f>
        <v>6407906</v>
      </c>
      <c r="E75" s="55">
        <f>E76+E77+E78+E79</f>
        <v>1473164.09</v>
      </c>
      <c r="F75" s="56">
        <f>D75-E75</f>
        <v>4934741.91</v>
      </c>
    </row>
    <row r="76" spans="1:6" ht="12.75">
      <c r="A76" s="20" t="s">
        <v>39</v>
      </c>
      <c r="B76" s="92" t="s">
        <v>140</v>
      </c>
      <c r="C76" s="93"/>
      <c r="D76" s="21">
        <v>3975500</v>
      </c>
      <c r="E76" s="21">
        <v>110594.73</v>
      </c>
      <c r="F76" s="37">
        <f>D76-E76</f>
        <v>3864905.27</v>
      </c>
    </row>
    <row r="77" spans="1:6" ht="12.75">
      <c r="A77" s="20" t="s">
        <v>40</v>
      </c>
      <c r="B77" s="92" t="s">
        <v>143</v>
      </c>
      <c r="C77" s="93"/>
      <c r="D77" s="21">
        <v>131706.85</v>
      </c>
      <c r="E77" s="21">
        <v>125359.09</v>
      </c>
      <c r="F77" s="37">
        <f t="shared" si="3"/>
        <v>6347.760000000009</v>
      </c>
    </row>
    <row r="78" spans="1:6" ht="12.75">
      <c r="A78" s="20" t="s">
        <v>42</v>
      </c>
      <c r="B78" s="92" t="s">
        <v>164</v>
      </c>
      <c r="C78" s="93"/>
      <c r="D78" s="21">
        <v>807930.66</v>
      </c>
      <c r="E78" s="21">
        <v>584441.78</v>
      </c>
      <c r="F78" s="37">
        <f>D78-E78</f>
        <v>223488.88</v>
      </c>
    </row>
    <row r="79" spans="1:6" ht="12.75">
      <c r="A79" s="20" t="s">
        <v>43</v>
      </c>
      <c r="B79" s="92" t="s">
        <v>120</v>
      </c>
      <c r="C79" s="93"/>
      <c r="D79" s="21">
        <v>1492768.49</v>
      </c>
      <c r="E79" s="21">
        <v>652768.49</v>
      </c>
      <c r="F79" s="37">
        <f t="shared" si="3"/>
        <v>840000</v>
      </c>
    </row>
    <row r="80" spans="1:6" ht="12.75">
      <c r="A80" s="18" t="s">
        <v>49</v>
      </c>
      <c r="B80" s="94" t="s">
        <v>137</v>
      </c>
      <c r="C80" s="95"/>
      <c r="D80" s="19">
        <f>D81+D89+D86</f>
        <v>6274000</v>
      </c>
      <c r="E80" s="19">
        <f>E81+E89+E86</f>
        <v>2426522.7800000003</v>
      </c>
      <c r="F80" s="36">
        <f t="shared" si="3"/>
        <v>3847477.2199999997</v>
      </c>
    </row>
    <row r="81" spans="1:6" ht="12.75">
      <c r="A81" s="54" t="s">
        <v>167</v>
      </c>
      <c r="B81" s="90" t="s">
        <v>168</v>
      </c>
      <c r="C81" s="91"/>
      <c r="D81" s="55">
        <f>D82+D83+D84+D85</f>
        <v>2500000</v>
      </c>
      <c r="E81" s="55">
        <f>E82+E83+E84+E85</f>
        <v>922243.78</v>
      </c>
      <c r="F81" s="56">
        <f t="shared" si="3"/>
        <v>1577756.22</v>
      </c>
    </row>
    <row r="82" spans="1:6" ht="12.75">
      <c r="A82" s="20" t="s">
        <v>38</v>
      </c>
      <c r="B82" s="92" t="s">
        <v>121</v>
      </c>
      <c r="C82" s="93"/>
      <c r="D82" s="21">
        <v>940898.41</v>
      </c>
      <c r="E82" s="21">
        <v>387533.3</v>
      </c>
      <c r="F82" s="37">
        <f t="shared" si="3"/>
        <v>553365.1100000001</v>
      </c>
    </row>
    <row r="83" spans="1:6" ht="12.75">
      <c r="A83" s="20" t="s">
        <v>39</v>
      </c>
      <c r="B83" s="92" t="s">
        <v>122</v>
      </c>
      <c r="C83" s="93"/>
      <c r="D83" s="21">
        <v>1439391.11</v>
      </c>
      <c r="E83" s="21">
        <v>415000</v>
      </c>
      <c r="F83" s="37">
        <f aca="true" t="shared" si="4" ref="F83:F101">D83-E83</f>
        <v>1024391.1100000001</v>
      </c>
    </row>
    <row r="84" spans="1:6" ht="12.75">
      <c r="A84" s="20" t="s">
        <v>42</v>
      </c>
      <c r="B84" s="92" t="s">
        <v>184</v>
      </c>
      <c r="C84" s="93"/>
      <c r="D84" s="21">
        <v>35520</v>
      </c>
      <c r="E84" s="21">
        <v>35520</v>
      </c>
      <c r="F84" s="37">
        <f t="shared" si="4"/>
        <v>0</v>
      </c>
    </row>
    <row r="85" spans="1:6" ht="12.75">
      <c r="A85" s="20" t="s">
        <v>43</v>
      </c>
      <c r="B85" s="92" t="s">
        <v>194</v>
      </c>
      <c r="C85" s="93"/>
      <c r="D85" s="21">
        <v>84190.48</v>
      </c>
      <c r="E85" s="21">
        <v>84190.48</v>
      </c>
      <c r="F85" s="37">
        <f t="shared" si="4"/>
        <v>0</v>
      </c>
    </row>
    <row r="86" spans="1:6" ht="12.75">
      <c r="A86" s="54" t="s">
        <v>208</v>
      </c>
      <c r="B86" s="106" t="s">
        <v>209</v>
      </c>
      <c r="C86" s="107"/>
      <c r="D86" s="25">
        <f>D87+D88</f>
        <v>110500</v>
      </c>
      <c r="E86" s="25">
        <f>E87+E88</f>
        <v>110500</v>
      </c>
      <c r="F86" s="36">
        <f t="shared" si="4"/>
        <v>0</v>
      </c>
    </row>
    <row r="87" spans="1:6" ht="12.75">
      <c r="A87" s="20" t="s">
        <v>39</v>
      </c>
      <c r="B87" s="92" t="s">
        <v>218</v>
      </c>
      <c r="C87" s="93"/>
      <c r="D87" s="21">
        <v>99000</v>
      </c>
      <c r="E87" s="21">
        <v>99000</v>
      </c>
      <c r="F87" s="37">
        <f t="shared" si="4"/>
        <v>0</v>
      </c>
    </row>
    <row r="88" spans="1:6" ht="12.75">
      <c r="A88" s="20" t="s">
        <v>40</v>
      </c>
      <c r="B88" s="92" t="s">
        <v>219</v>
      </c>
      <c r="C88" s="93"/>
      <c r="D88" s="21">
        <v>11500</v>
      </c>
      <c r="E88" s="21">
        <v>11500</v>
      </c>
      <c r="F88" s="37">
        <f t="shared" si="4"/>
        <v>0</v>
      </c>
    </row>
    <row r="89" spans="1:6" s="58" customFormat="1" ht="15" customHeight="1">
      <c r="A89" s="54" t="s">
        <v>169</v>
      </c>
      <c r="B89" s="90" t="s">
        <v>170</v>
      </c>
      <c r="C89" s="91"/>
      <c r="D89" s="55">
        <f>D90+D92+D91</f>
        <v>3663500</v>
      </c>
      <c r="E89" s="55">
        <f>E90+E92+E91</f>
        <v>1393779</v>
      </c>
      <c r="F89" s="52">
        <f t="shared" si="4"/>
        <v>2269721</v>
      </c>
    </row>
    <row r="90" spans="1:6" ht="12.75">
      <c r="A90" s="20" t="s">
        <v>39</v>
      </c>
      <c r="B90" s="92" t="s">
        <v>123</v>
      </c>
      <c r="C90" s="93"/>
      <c r="D90" s="21">
        <v>1689071</v>
      </c>
      <c r="E90" s="21">
        <v>1194350</v>
      </c>
      <c r="F90" s="37">
        <f t="shared" si="4"/>
        <v>494721</v>
      </c>
    </row>
    <row r="91" spans="1:6" ht="11.25" customHeight="1">
      <c r="A91" s="20" t="s">
        <v>40</v>
      </c>
      <c r="B91" s="92" t="s">
        <v>124</v>
      </c>
      <c r="C91" s="93"/>
      <c r="D91" s="21">
        <v>100000</v>
      </c>
      <c r="E91" s="21"/>
      <c r="F91" s="37">
        <f t="shared" si="4"/>
        <v>100000</v>
      </c>
    </row>
    <row r="92" spans="1:6" ht="11.25" customHeight="1">
      <c r="A92" s="20" t="s">
        <v>42</v>
      </c>
      <c r="B92" s="92" t="s">
        <v>185</v>
      </c>
      <c r="C92" s="93"/>
      <c r="D92" s="21">
        <v>1874429</v>
      </c>
      <c r="E92" s="21">
        <v>199429</v>
      </c>
      <c r="F92" s="37">
        <f t="shared" si="4"/>
        <v>1675000</v>
      </c>
    </row>
    <row r="93" spans="1:6" ht="22.5">
      <c r="A93" s="18" t="s">
        <v>125</v>
      </c>
      <c r="B93" s="94" t="s">
        <v>126</v>
      </c>
      <c r="C93" s="95"/>
      <c r="D93" s="19">
        <f>D94+D95</f>
        <v>250000</v>
      </c>
      <c r="E93" s="19">
        <f>E94+E95</f>
        <v>163372</v>
      </c>
      <c r="F93" s="52">
        <f t="shared" si="4"/>
        <v>86628</v>
      </c>
    </row>
    <row r="94" spans="1:6" ht="12.75">
      <c r="A94" s="20" t="s">
        <v>40</v>
      </c>
      <c r="B94" s="92" t="s">
        <v>127</v>
      </c>
      <c r="C94" s="93"/>
      <c r="D94" s="21">
        <v>86628</v>
      </c>
      <c r="E94" s="21"/>
      <c r="F94" s="37">
        <f t="shared" si="4"/>
        <v>86628</v>
      </c>
    </row>
    <row r="95" spans="1:6" ht="12.75">
      <c r="A95" s="20" t="s">
        <v>41</v>
      </c>
      <c r="B95" s="92" t="s">
        <v>128</v>
      </c>
      <c r="C95" s="93"/>
      <c r="D95" s="21">
        <v>163372</v>
      </c>
      <c r="E95" s="21">
        <v>163372</v>
      </c>
      <c r="F95" s="37">
        <f t="shared" si="4"/>
        <v>0</v>
      </c>
    </row>
    <row r="96" spans="1:6" ht="12.75">
      <c r="A96" s="18" t="s">
        <v>66</v>
      </c>
      <c r="B96" s="94" t="s">
        <v>129</v>
      </c>
      <c r="C96" s="95"/>
      <c r="D96" s="19">
        <f>D98+D97</f>
        <v>7350000</v>
      </c>
      <c r="E96" s="19">
        <f>E98+E97</f>
        <v>2230000</v>
      </c>
      <c r="F96" s="52">
        <f t="shared" si="4"/>
        <v>5120000</v>
      </c>
    </row>
    <row r="97" spans="1:6" ht="22.5">
      <c r="A97" s="20" t="s">
        <v>160</v>
      </c>
      <c r="B97" s="92" t="s">
        <v>178</v>
      </c>
      <c r="C97" s="93"/>
      <c r="D97" s="28">
        <v>7000000</v>
      </c>
      <c r="E97" s="28">
        <v>2050000</v>
      </c>
      <c r="F97" s="37">
        <f t="shared" si="4"/>
        <v>4950000</v>
      </c>
    </row>
    <row r="98" spans="1:6" ht="22.5">
      <c r="A98" s="20" t="s">
        <v>50</v>
      </c>
      <c r="B98" s="92" t="s">
        <v>130</v>
      </c>
      <c r="C98" s="93"/>
      <c r="D98" s="21">
        <v>350000</v>
      </c>
      <c r="E98" s="21">
        <v>180000</v>
      </c>
      <c r="F98" s="37">
        <f t="shared" si="4"/>
        <v>170000</v>
      </c>
    </row>
    <row r="99" spans="1:6" ht="12.75">
      <c r="A99" s="18" t="s">
        <v>210</v>
      </c>
      <c r="B99" s="94" t="s">
        <v>211</v>
      </c>
      <c r="C99" s="95"/>
      <c r="D99" s="25">
        <f>D100+D102</f>
        <v>527000</v>
      </c>
      <c r="E99" s="25">
        <f>E100+E102</f>
        <v>275663.52</v>
      </c>
      <c r="F99" s="52">
        <f t="shared" si="4"/>
        <v>251336.47999999998</v>
      </c>
    </row>
    <row r="100" spans="1:6" ht="12.75">
      <c r="A100" s="54" t="s">
        <v>212</v>
      </c>
      <c r="B100" s="90" t="s">
        <v>213</v>
      </c>
      <c r="C100" s="91"/>
      <c r="D100" s="55">
        <f>D101</f>
        <v>150000</v>
      </c>
      <c r="E100" s="55">
        <f>E101</f>
        <v>39663.52</v>
      </c>
      <c r="F100" s="52">
        <f t="shared" si="4"/>
        <v>110336.48000000001</v>
      </c>
    </row>
    <row r="101" spans="1:6" ht="24" customHeight="1">
      <c r="A101" s="20" t="s">
        <v>215</v>
      </c>
      <c r="B101" s="92" t="s">
        <v>213</v>
      </c>
      <c r="C101" s="93"/>
      <c r="D101" s="21">
        <v>150000</v>
      </c>
      <c r="E101" s="21">
        <v>39663.52</v>
      </c>
      <c r="F101" s="53">
        <f t="shared" si="4"/>
        <v>110336.48000000001</v>
      </c>
    </row>
    <row r="102" spans="1:6" ht="12.75">
      <c r="A102" s="54" t="s">
        <v>214</v>
      </c>
      <c r="B102" s="90" t="s">
        <v>131</v>
      </c>
      <c r="C102" s="91"/>
      <c r="D102" s="55">
        <f>D104+D103</f>
        <v>377000</v>
      </c>
      <c r="E102" s="55">
        <f>E104+E103</f>
        <v>236000</v>
      </c>
      <c r="F102" s="56">
        <f aca="true" t="shared" si="5" ref="F102:F111">D102-E102</f>
        <v>141000</v>
      </c>
    </row>
    <row r="103" spans="1:6" ht="12.75">
      <c r="A103" s="20" t="s">
        <v>40</v>
      </c>
      <c r="B103" s="92" t="s">
        <v>132</v>
      </c>
      <c r="C103" s="93"/>
      <c r="D103" s="21">
        <v>98000</v>
      </c>
      <c r="E103" s="21">
        <v>98000</v>
      </c>
      <c r="F103" s="37">
        <f t="shared" si="5"/>
        <v>0</v>
      </c>
    </row>
    <row r="104" spans="1:6" ht="12.75">
      <c r="A104" s="20" t="s">
        <v>186</v>
      </c>
      <c r="B104" s="92" t="s">
        <v>217</v>
      </c>
      <c r="C104" s="93"/>
      <c r="D104" s="21">
        <v>279000</v>
      </c>
      <c r="E104" s="21">
        <v>138000</v>
      </c>
      <c r="F104" s="37">
        <f t="shared" si="5"/>
        <v>141000</v>
      </c>
    </row>
    <row r="105" spans="1:6" ht="22.5">
      <c r="A105" s="18" t="s">
        <v>133</v>
      </c>
      <c r="B105" s="94" t="s">
        <v>134</v>
      </c>
      <c r="C105" s="95"/>
      <c r="D105" s="19">
        <f>D107+D108+D106</f>
        <v>270000</v>
      </c>
      <c r="E105" s="19">
        <f>E107+E108+E106</f>
        <v>126635.68</v>
      </c>
      <c r="F105" s="52">
        <f t="shared" si="5"/>
        <v>143364.32</v>
      </c>
    </row>
    <row r="106" spans="1:6" ht="12.75">
      <c r="A106" s="20" t="s">
        <v>40</v>
      </c>
      <c r="B106" s="92" t="s">
        <v>216</v>
      </c>
      <c r="C106" s="93"/>
      <c r="D106" s="21">
        <v>146000</v>
      </c>
      <c r="E106" s="21">
        <v>6000</v>
      </c>
      <c r="F106" s="53">
        <f t="shared" si="5"/>
        <v>140000</v>
      </c>
    </row>
    <row r="107" spans="1:6" ht="12.75">
      <c r="A107" s="20" t="s">
        <v>41</v>
      </c>
      <c r="B107" s="92" t="s">
        <v>138</v>
      </c>
      <c r="C107" s="93"/>
      <c r="D107" s="21">
        <v>15485.68</v>
      </c>
      <c r="E107" s="21">
        <v>15485.68</v>
      </c>
      <c r="F107" s="53">
        <f t="shared" si="5"/>
        <v>0</v>
      </c>
    </row>
    <row r="108" spans="1:6" ht="12.75">
      <c r="A108" s="20" t="s">
        <v>43</v>
      </c>
      <c r="B108" s="92" t="s">
        <v>135</v>
      </c>
      <c r="C108" s="93"/>
      <c r="D108" s="21">
        <v>108514.32</v>
      </c>
      <c r="E108" s="21">
        <v>105150</v>
      </c>
      <c r="F108" s="53">
        <f t="shared" si="5"/>
        <v>3364.320000000007</v>
      </c>
    </row>
    <row r="109" spans="1:6" ht="22.5">
      <c r="A109" s="18" t="s">
        <v>203</v>
      </c>
      <c r="B109" s="94" t="s">
        <v>204</v>
      </c>
      <c r="C109" s="95"/>
      <c r="D109" s="25">
        <f>D110</f>
        <v>2100000</v>
      </c>
      <c r="E109" s="25">
        <f>E110</f>
        <v>800000</v>
      </c>
      <c r="F109" s="52">
        <f t="shared" si="5"/>
        <v>1300000</v>
      </c>
    </row>
    <row r="110" spans="1:6" ht="22.5">
      <c r="A110" s="20" t="s">
        <v>160</v>
      </c>
      <c r="B110" s="112" t="s">
        <v>205</v>
      </c>
      <c r="C110" s="113"/>
      <c r="D110" s="21">
        <v>2100000</v>
      </c>
      <c r="E110" s="21">
        <v>800000</v>
      </c>
      <c r="F110" s="53">
        <f t="shared" si="5"/>
        <v>1300000</v>
      </c>
    </row>
    <row r="111" spans="1:6" ht="12.75">
      <c r="A111" s="18" t="s">
        <v>51</v>
      </c>
      <c r="B111" s="94" t="s">
        <v>18</v>
      </c>
      <c r="C111" s="95"/>
      <c r="D111" s="61">
        <f>'Доходы 1'!C19-Расходы1!D13</f>
        <v>-5388406</v>
      </c>
      <c r="E111" s="33">
        <f>'Доходы 1'!E19-Расходы1!E13</f>
        <v>12261468.43000001</v>
      </c>
      <c r="F111" s="52">
        <f t="shared" si="5"/>
        <v>-17649874.43000001</v>
      </c>
    </row>
  </sheetData>
  <sheetProtection/>
  <mergeCells count="106">
    <mergeCell ref="B76:C76"/>
    <mergeCell ref="B62:C62"/>
    <mergeCell ref="B61:C61"/>
    <mergeCell ref="B53:C53"/>
    <mergeCell ref="B46:C46"/>
    <mergeCell ref="B45:C45"/>
    <mergeCell ref="B51:C51"/>
    <mergeCell ref="B66:C66"/>
    <mergeCell ref="B65:C65"/>
    <mergeCell ref="B60:C60"/>
    <mergeCell ref="B75:C75"/>
    <mergeCell ref="B73:C73"/>
    <mergeCell ref="B69:C69"/>
    <mergeCell ref="B59:C59"/>
    <mergeCell ref="B27:C27"/>
    <mergeCell ref="B28:C28"/>
    <mergeCell ref="B47:C47"/>
    <mergeCell ref="B54:C54"/>
    <mergeCell ref="B48:C48"/>
    <mergeCell ref="B49:C49"/>
    <mergeCell ref="B58:C58"/>
    <mergeCell ref="B43:C43"/>
    <mergeCell ref="B26:C26"/>
    <mergeCell ref="B32:C32"/>
    <mergeCell ref="B41:C41"/>
    <mergeCell ref="B42:C42"/>
    <mergeCell ref="B40:C40"/>
    <mergeCell ref="B33:C33"/>
    <mergeCell ref="B38:C38"/>
    <mergeCell ref="B31:C31"/>
    <mergeCell ref="B34:C34"/>
    <mergeCell ref="B39:C39"/>
    <mergeCell ref="B30:C30"/>
    <mergeCell ref="B68:C68"/>
    <mergeCell ref="B55:C55"/>
    <mergeCell ref="B50:C50"/>
    <mergeCell ref="B57:C57"/>
    <mergeCell ref="B52:C52"/>
    <mergeCell ref="B37:C37"/>
    <mergeCell ref="B35:C35"/>
    <mergeCell ref="B67:C67"/>
    <mergeCell ref="B81:C81"/>
    <mergeCell ref="B111:C111"/>
    <mergeCell ref="B95:C95"/>
    <mergeCell ref="B94:C94"/>
    <mergeCell ref="B105:C105"/>
    <mergeCell ref="B102:C102"/>
    <mergeCell ref="B108:C108"/>
    <mergeCell ref="B109:C109"/>
    <mergeCell ref="B110:C110"/>
    <mergeCell ref="B36:C36"/>
    <mergeCell ref="B20:C20"/>
    <mergeCell ref="B22:C22"/>
    <mergeCell ref="B23:C23"/>
    <mergeCell ref="B72:C72"/>
    <mergeCell ref="B84:C84"/>
    <mergeCell ref="B83:C83"/>
    <mergeCell ref="B82:C82"/>
    <mergeCell ref="B79:C79"/>
    <mergeCell ref="B106:C106"/>
    <mergeCell ref="B85:C85"/>
    <mergeCell ref="B87:C87"/>
    <mergeCell ref="B86:C86"/>
    <mergeCell ref="B97:C97"/>
    <mergeCell ref="B99:C99"/>
    <mergeCell ref="B104:C104"/>
    <mergeCell ref="B96:C96"/>
    <mergeCell ref="B98:C98"/>
    <mergeCell ref="F4:F9"/>
    <mergeCell ref="B12:C12"/>
    <mergeCell ref="B14:C14"/>
    <mergeCell ref="B13:C13"/>
    <mergeCell ref="E4:E9"/>
    <mergeCell ref="B21:C21"/>
    <mergeCell ref="B18:C18"/>
    <mergeCell ref="B19:C19"/>
    <mergeCell ref="B17:C17"/>
    <mergeCell ref="B107:C107"/>
    <mergeCell ref="B56:C56"/>
    <mergeCell ref="B93:C93"/>
    <mergeCell ref="B90:C90"/>
    <mergeCell ref="B64:C64"/>
    <mergeCell ref="B63:C63"/>
    <mergeCell ref="B71:C71"/>
    <mergeCell ref="B70:C70"/>
    <mergeCell ref="B77:C77"/>
    <mergeCell ref="B74:C74"/>
    <mergeCell ref="B101:C101"/>
    <mergeCell ref="B103:C103"/>
    <mergeCell ref="A2:D2"/>
    <mergeCell ref="A4:A11"/>
    <mergeCell ref="B4:C11"/>
    <mergeCell ref="D4:D11"/>
    <mergeCell ref="B15:C15"/>
    <mergeCell ref="B16:C16"/>
    <mergeCell ref="B25:C25"/>
    <mergeCell ref="B100:C100"/>
    <mergeCell ref="B92:C92"/>
    <mergeCell ref="B89:C89"/>
    <mergeCell ref="B91:C91"/>
    <mergeCell ref="B88:C88"/>
    <mergeCell ref="B24:C24"/>
    <mergeCell ref="B29:C29"/>
    <mergeCell ref="B78:C78"/>
    <mergeCell ref="B44:C44"/>
    <mergeCell ref="B80:C80"/>
  </mergeCells>
  <conditionalFormatting sqref="E14 F13:F21 F23:F43 D111:F111 F107 F88:F105 F45:F83">
    <cfRule type="cellIs" priority="11" dxfId="23" operator="equal" stopIfTrue="1">
      <formula>0</formula>
    </cfRule>
  </conditionalFormatting>
  <conditionalFormatting sqref="F22">
    <cfRule type="cellIs" priority="10" dxfId="23" operator="equal" stopIfTrue="1">
      <formula>0</formula>
    </cfRule>
  </conditionalFormatting>
  <conditionalFormatting sqref="F84">
    <cfRule type="cellIs" priority="9" dxfId="23" operator="equal" stopIfTrue="1">
      <formula>0</formula>
    </cfRule>
  </conditionalFormatting>
  <conditionalFormatting sqref="F108">
    <cfRule type="cellIs" priority="8" dxfId="23" operator="equal" stopIfTrue="1">
      <formula>0</formula>
    </cfRule>
  </conditionalFormatting>
  <conditionalFormatting sqref="F110">
    <cfRule type="cellIs" priority="7" dxfId="23" operator="equal" stopIfTrue="1">
      <formula>0</formula>
    </cfRule>
  </conditionalFormatting>
  <conditionalFormatting sqref="F109">
    <cfRule type="cellIs" priority="6" dxfId="23" operator="equal" stopIfTrue="1">
      <formula>0</formula>
    </cfRule>
  </conditionalFormatting>
  <conditionalFormatting sqref="F85">
    <cfRule type="cellIs" priority="5" dxfId="23" operator="equal" stopIfTrue="1">
      <formula>0</formula>
    </cfRule>
  </conditionalFormatting>
  <conditionalFormatting sqref="F87">
    <cfRule type="cellIs" priority="4" dxfId="23" operator="equal" stopIfTrue="1">
      <formula>0</formula>
    </cfRule>
  </conditionalFormatting>
  <conditionalFormatting sqref="F86">
    <cfRule type="cellIs" priority="3" dxfId="23" operator="equal" stopIfTrue="1">
      <formula>0</formula>
    </cfRule>
  </conditionalFormatting>
  <conditionalFormatting sqref="F106">
    <cfRule type="cellIs" priority="2" dxfId="23" operator="equal" stopIfTrue="1">
      <formula>0</formula>
    </cfRule>
  </conditionalFormatting>
  <conditionalFormatting sqref="F44">
    <cfRule type="cellIs" priority="1" dxfId="23" operator="equal" stopIfTrue="1">
      <formula>0</formula>
    </cfRule>
  </conditionalFormatting>
  <printOptions/>
  <pageMargins left="0.3937007874015748" right="0" top="0.3937007874015748" bottom="0.3937007874015748" header="0" footer="0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F27"/>
  <sheetViews>
    <sheetView showGridLines="0" zoomScalePageLayoutView="0" workbookViewId="0" topLeftCell="A1">
      <selection activeCell="A44" sqref="A4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14"/>
      <c r="B1" s="114"/>
      <c r="C1" s="114"/>
      <c r="D1" s="114"/>
      <c r="E1" s="114"/>
      <c r="F1" s="114"/>
    </row>
    <row r="2" spans="1:6" ht="12.75" customHeight="1">
      <c r="A2" s="96" t="s">
        <v>11</v>
      </c>
      <c r="B2" s="96"/>
      <c r="C2" s="96"/>
      <c r="D2" s="96"/>
      <c r="E2" s="96"/>
      <c r="F2" s="96"/>
    </row>
    <row r="3" spans="1:6" ht="9" customHeight="1" thickBot="1">
      <c r="A3" s="9"/>
      <c r="B3" s="17"/>
      <c r="C3" s="11"/>
      <c r="D3" s="10"/>
      <c r="E3" s="10"/>
      <c r="F3" s="8"/>
    </row>
    <row r="4" spans="1:6" ht="13.5" customHeight="1">
      <c r="A4" s="77" t="s">
        <v>2</v>
      </c>
      <c r="B4" s="65" t="s">
        <v>3</v>
      </c>
      <c r="C4" s="100" t="s">
        <v>14</v>
      </c>
      <c r="D4" s="85" t="s">
        <v>8</v>
      </c>
      <c r="E4" s="85" t="s">
        <v>4</v>
      </c>
      <c r="F4" s="82" t="s">
        <v>7</v>
      </c>
    </row>
    <row r="5" spans="1:6" ht="4.5" customHeight="1">
      <c r="A5" s="78"/>
      <c r="B5" s="66"/>
      <c r="C5" s="102"/>
      <c r="D5" s="86"/>
      <c r="E5" s="86"/>
      <c r="F5" s="83"/>
    </row>
    <row r="6" spans="1:6" ht="6" customHeight="1">
      <c r="A6" s="78"/>
      <c r="B6" s="66"/>
      <c r="C6" s="102"/>
      <c r="D6" s="86"/>
      <c r="E6" s="86"/>
      <c r="F6" s="83"/>
    </row>
    <row r="7" spans="1:6" ht="4.5" customHeight="1">
      <c r="A7" s="78"/>
      <c r="B7" s="66"/>
      <c r="C7" s="102"/>
      <c r="D7" s="86"/>
      <c r="E7" s="86"/>
      <c r="F7" s="83"/>
    </row>
    <row r="8" spans="1:6" ht="6" customHeight="1">
      <c r="A8" s="78"/>
      <c r="B8" s="66"/>
      <c r="C8" s="102"/>
      <c r="D8" s="86"/>
      <c r="E8" s="86"/>
      <c r="F8" s="83"/>
    </row>
    <row r="9" spans="1:6" ht="6" customHeight="1">
      <c r="A9" s="78"/>
      <c r="B9" s="66"/>
      <c r="C9" s="102"/>
      <c r="D9" s="86"/>
      <c r="E9" s="86"/>
      <c r="F9" s="83"/>
    </row>
    <row r="10" spans="1:6" ht="18" customHeight="1">
      <c r="A10" s="79"/>
      <c r="B10" s="67"/>
      <c r="C10" s="104"/>
      <c r="D10" s="87"/>
      <c r="E10" s="87"/>
      <c r="F10" s="84"/>
    </row>
    <row r="11" spans="1:6" ht="13.5" customHeight="1" thickBot="1">
      <c r="A11" s="13">
        <v>1</v>
      </c>
      <c r="B11" s="14">
        <v>2</v>
      </c>
      <c r="C11" s="22">
        <v>3</v>
      </c>
      <c r="D11" s="15" t="s">
        <v>0</v>
      </c>
      <c r="E11" s="32" t="s">
        <v>1</v>
      </c>
      <c r="F11" s="16" t="s">
        <v>5</v>
      </c>
    </row>
    <row r="12" spans="1:6" ht="12.75">
      <c r="A12" s="23" t="s">
        <v>52</v>
      </c>
      <c r="B12" s="24" t="s">
        <v>53</v>
      </c>
      <c r="C12" s="24" t="s">
        <v>18</v>
      </c>
      <c r="D12" s="28">
        <f>D18</f>
        <v>48539449</v>
      </c>
      <c r="E12" s="28">
        <f>E18</f>
        <v>-12261468.430000003</v>
      </c>
      <c r="F12" s="25">
        <f aca="true" t="shared" si="0" ref="F12:F20">D12-E12</f>
        <v>60800917.43000001</v>
      </c>
    </row>
    <row r="13" spans="1:6" ht="12.75">
      <c r="A13" s="26" t="s">
        <v>54</v>
      </c>
      <c r="B13" s="27"/>
      <c r="C13" s="27"/>
      <c r="D13" s="28"/>
      <c r="E13" s="28"/>
      <c r="F13" s="28">
        <f t="shared" si="0"/>
        <v>0</v>
      </c>
    </row>
    <row r="14" spans="1:6" ht="12.75">
      <c r="A14" s="23" t="s">
        <v>55</v>
      </c>
      <c r="B14" s="24" t="s">
        <v>56</v>
      </c>
      <c r="C14" s="24" t="s">
        <v>18</v>
      </c>
      <c r="D14" s="25"/>
      <c r="E14" s="25"/>
      <c r="F14" s="25">
        <f t="shared" si="0"/>
        <v>0</v>
      </c>
    </row>
    <row r="15" spans="1:6" ht="12.75">
      <c r="A15" s="26" t="s">
        <v>57</v>
      </c>
      <c r="B15" s="27"/>
      <c r="C15" s="27"/>
      <c r="D15" s="28"/>
      <c r="E15" s="28"/>
      <c r="F15" s="28">
        <f t="shared" si="0"/>
        <v>0</v>
      </c>
    </row>
    <row r="16" spans="1:6" ht="22.5" customHeight="1">
      <c r="A16" s="23" t="s">
        <v>58</v>
      </c>
      <c r="B16" s="24" t="s">
        <v>56</v>
      </c>
      <c r="C16" s="24" t="s">
        <v>59</v>
      </c>
      <c r="D16" s="25"/>
      <c r="E16" s="25"/>
      <c r="F16" s="25">
        <f t="shared" si="0"/>
        <v>0</v>
      </c>
    </row>
    <row r="17" spans="1:6" ht="12.75">
      <c r="A17" s="23" t="s">
        <v>60</v>
      </c>
      <c r="B17" s="24" t="s">
        <v>61</v>
      </c>
      <c r="C17" s="24" t="s">
        <v>18</v>
      </c>
      <c r="D17" s="25"/>
      <c r="E17" s="25"/>
      <c r="F17" s="25">
        <f t="shared" si="0"/>
        <v>0</v>
      </c>
    </row>
    <row r="18" spans="1:6" ht="12.75">
      <c r="A18" s="23" t="s">
        <v>62</v>
      </c>
      <c r="B18" s="24" t="s">
        <v>63</v>
      </c>
      <c r="C18" s="24" t="s">
        <v>17</v>
      </c>
      <c r="D18" s="25">
        <f>D19+D20</f>
        <v>48539449</v>
      </c>
      <c r="E18" s="25">
        <f>E19+E20</f>
        <v>-12261468.430000003</v>
      </c>
      <c r="F18" s="25">
        <f t="shared" si="0"/>
        <v>60800917.43000001</v>
      </c>
    </row>
    <row r="19" spans="1:6" ht="21.75" customHeight="1">
      <c r="A19" s="23" t="s">
        <v>58</v>
      </c>
      <c r="B19" s="24" t="s">
        <v>64</v>
      </c>
      <c r="C19" s="27" t="s">
        <v>68</v>
      </c>
      <c r="D19" s="28">
        <f>-'Доходы 1'!C19:D19</f>
        <v>0</v>
      </c>
      <c r="E19" s="28">
        <v>-31087239.51</v>
      </c>
      <c r="F19" s="28">
        <f t="shared" si="0"/>
        <v>31087239.51</v>
      </c>
    </row>
    <row r="20" spans="1:6" ht="22.5" customHeight="1">
      <c r="A20" s="23" t="s">
        <v>58</v>
      </c>
      <c r="B20" s="24" t="s">
        <v>65</v>
      </c>
      <c r="C20" s="27" t="s">
        <v>67</v>
      </c>
      <c r="D20" s="28">
        <f>Расходы1!D13</f>
        <v>48539449</v>
      </c>
      <c r="E20" s="28">
        <v>18825771.08</v>
      </c>
      <c r="F20" s="28">
        <f t="shared" si="0"/>
        <v>29713677.92</v>
      </c>
    </row>
    <row r="25" spans="1:4" ht="15">
      <c r="A25" s="45"/>
      <c r="B25" s="45"/>
      <c r="C25" s="45"/>
      <c r="D25" s="45"/>
    </row>
    <row r="27" spans="1:3" ht="15">
      <c r="A27" s="45"/>
      <c r="B27" s="44"/>
      <c r="C27" s="44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0:F20 F18:F19 E12:F17">
    <cfRule type="cellIs" priority="1" dxfId="2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2012-07-03T11:38:13Z</cp:lastPrinted>
  <dcterms:created xsi:type="dcterms:W3CDTF">1999-06-18T11:49:53Z</dcterms:created>
  <dcterms:modified xsi:type="dcterms:W3CDTF">2012-07-09T12:37:20Z</dcterms:modified>
  <cp:category/>
  <cp:version/>
  <cp:contentType/>
  <cp:contentStatus/>
</cp:coreProperties>
</file>